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.cardoso\Desktop\CONFERÊNCIA COLOGSP\"/>
    </mc:Choice>
  </mc:AlternateContent>
  <xr:revisionPtr revIDLastSave="0" documentId="13_ncr:1_{91F1F4C5-5A35-48E3-8A0A-25D5266B8128}" xr6:coauthVersionLast="47" xr6:coauthVersionMax="47" xr10:uidLastSave="{00000000-0000-0000-0000-000000000000}"/>
  <bookViews>
    <workbookView xWindow="-28920" yWindow="-120" windowWidth="29040" windowHeight="15840" tabRatio="942" xr2:uid="{00000000-000D-0000-FFFF-FFFF00000000}"/>
  </bookViews>
  <sheets>
    <sheet name="VALOR GLOBAL" sheetId="10" r:id="rId1"/>
    <sheet name="Mão de obra_vigilante" sheetId="4" r:id="rId2"/>
    <sheet name="Hora extra_60%" sheetId="8" r:id="rId3"/>
    <sheet name="Hora extra_100%" sheetId="9" r:id="rId4"/>
  </sheets>
  <externalReferences>
    <externalReference r:id="rId5"/>
  </externalReferences>
  <definedNames>
    <definedName name="_xlnm.Print_Area" localSheetId="3">'Hora extra_100%'!$A$1:$D$89</definedName>
    <definedName name="_xlnm.Print_Area" localSheetId="2">'Hora extra_60%'!$A$1:$D$89</definedName>
    <definedName name="_xlnm.Print_Area" localSheetId="1">'Mão de obra_vigilante'!$A$1:$D$138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7" i="4" l="1"/>
  <c r="E14" i="10"/>
  <c r="F14" i="10" s="1"/>
  <c r="D62" i="4" l="1"/>
  <c r="C121" i="4" l="1"/>
  <c r="D114" i="4" l="1"/>
  <c r="C74" i="9" l="1"/>
  <c r="C46" i="9"/>
  <c r="C45" i="9"/>
  <c r="C44" i="9"/>
  <c r="C43" i="9"/>
  <c r="C42" i="9"/>
  <c r="C40" i="9"/>
  <c r="C39" i="9"/>
  <c r="C30" i="9"/>
  <c r="C74" i="8"/>
  <c r="C46" i="8"/>
  <c r="C62" i="8" s="1"/>
  <c r="C45" i="8"/>
  <c r="C44" i="8"/>
  <c r="C43" i="8"/>
  <c r="C42" i="8"/>
  <c r="C40" i="8"/>
  <c r="C39" i="8"/>
  <c r="C30" i="8"/>
  <c r="C47" i="9" l="1"/>
  <c r="C47" i="8"/>
  <c r="D63" i="4"/>
  <c r="C31" i="9" l="1"/>
  <c r="C32" i="9" s="1"/>
  <c r="C54" i="9" s="1"/>
  <c r="C31" i="8"/>
  <c r="C32" i="8" s="1"/>
  <c r="C54" i="8" s="1"/>
  <c r="C55" i="9"/>
  <c r="C63" i="8"/>
  <c r="C55" i="8"/>
  <c r="D29" i="4"/>
  <c r="C67" i="9" l="1"/>
  <c r="C67" i="8"/>
  <c r="C54" i="4" l="1"/>
  <c r="C53" i="4"/>
  <c r="C52" i="4"/>
  <c r="C51" i="4"/>
  <c r="C50" i="4"/>
  <c r="C48" i="4"/>
  <c r="C47" i="4"/>
  <c r="C38" i="4"/>
  <c r="D30" i="4"/>
  <c r="C101" i="4" l="1"/>
  <c r="C55" i="4"/>
  <c r="C39" i="4" s="1"/>
  <c r="C68" i="4"/>
  <c r="D100" i="4"/>
  <c r="D98" i="4"/>
  <c r="D96" i="4"/>
  <c r="D81" i="4"/>
  <c r="D53" i="4"/>
  <c r="D51" i="4"/>
  <c r="D49" i="4"/>
  <c r="D47" i="4"/>
  <c r="D37" i="4"/>
  <c r="D131" i="4"/>
  <c r="D84" i="4"/>
  <c r="D36" i="4"/>
  <c r="D99" i="4"/>
  <c r="D97" i="4"/>
  <c r="D82" i="4"/>
  <c r="D54" i="4"/>
  <c r="D52" i="4"/>
  <c r="D50" i="4"/>
  <c r="D48" i="4"/>
  <c r="C74" i="4" l="1"/>
  <c r="D86" i="4"/>
  <c r="D83" i="4"/>
  <c r="D22" i="9"/>
  <c r="D75" i="4"/>
  <c r="D135" i="4"/>
  <c r="C102" i="4"/>
  <c r="D102" i="4" s="1"/>
  <c r="D85" i="4"/>
  <c r="D39" i="4"/>
  <c r="D101" i="4"/>
  <c r="D38" i="4"/>
  <c r="D55" i="4"/>
  <c r="D74" i="4" s="1"/>
  <c r="D22" i="8" l="1"/>
  <c r="D31" i="8" s="1"/>
  <c r="D40" i="9"/>
  <c r="D63" i="9"/>
  <c r="D42" i="9"/>
  <c r="D62" i="9"/>
  <c r="D65" i="9"/>
  <c r="D61" i="9"/>
  <c r="D29" i="9"/>
  <c r="D45" i="9"/>
  <c r="D64" i="9"/>
  <c r="D44" i="9"/>
  <c r="D28" i="9"/>
  <c r="D30" i="9" s="1"/>
  <c r="D41" i="9"/>
  <c r="D66" i="9"/>
  <c r="D31" i="9"/>
  <c r="D46" i="9"/>
  <c r="D39" i="9"/>
  <c r="D43" i="9"/>
  <c r="D84" i="9"/>
  <c r="D87" i="4"/>
  <c r="D133" i="4" s="1"/>
  <c r="C40" i="4"/>
  <c r="C73" i="4" s="1"/>
  <c r="D103" i="4"/>
  <c r="D107" i="4" s="1"/>
  <c r="D108" i="4" s="1"/>
  <c r="D134" i="4" s="1"/>
  <c r="C103" i="4"/>
  <c r="C87" i="4"/>
  <c r="D40" i="4"/>
  <c r="D73" i="4" s="1"/>
  <c r="D76" i="4" s="1"/>
  <c r="D132" i="4" s="1"/>
  <c r="D84" i="8" l="1"/>
  <c r="D29" i="8"/>
  <c r="D28" i="8"/>
  <c r="D46" i="8"/>
  <c r="D44" i="8"/>
  <c r="D63" i="8"/>
  <c r="D41" i="8"/>
  <c r="D61" i="8"/>
  <c r="D43" i="8"/>
  <c r="D62" i="8"/>
  <c r="D65" i="8"/>
  <c r="D64" i="8"/>
  <c r="D42" i="8"/>
  <c r="D39" i="8"/>
  <c r="D45" i="8"/>
  <c r="D40" i="8"/>
  <c r="D66" i="8"/>
  <c r="D47" i="9"/>
  <c r="D55" i="9" s="1"/>
  <c r="D32" i="9"/>
  <c r="D54" i="9" s="1"/>
  <c r="D67" i="9"/>
  <c r="D86" i="9" s="1"/>
  <c r="D136" i="4"/>
  <c r="D119" i="4"/>
  <c r="D120" i="4" l="1"/>
  <c r="D124" i="4" s="1"/>
  <c r="D30" i="8"/>
  <c r="D32" i="8" s="1"/>
  <c r="D54" i="8" s="1"/>
  <c r="D67" i="8"/>
  <c r="D86" i="8" s="1"/>
  <c r="D47" i="8"/>
  <c r="D55" i="8" s="1"/>
  <c r="D56" i="9"/>
  <c r="D122" i="4" l="1"/>
  <c r="D123" i="4"/>
  <c r="D121" i="4"/>
  <c r="D125" i="4" s="1"/>
  <c r="D137" i="4" s="1"/>
  <c r="D138" i="4" s="1"/>
  <c r="D56" i="8"/>
  <c r="D85" i="8" s="1"/>
  <c r="D87" i="8" s="1"/>
  <c r="D85" i="9"/>
  <c r="D87" i="9" s="1"/>
  <c r="D72" i="9"/>
  <c r="D72" i="8" l="1"/>
  <c r="D73" i="8" s="1"/>
  <c r="D77" i="8" s="1"/>
  <c r="D73" i="9"/>
  <c r="D74" i="9" s="1"/>
  <c r="D78" i="9" s="1"/>
  <c r="D88" i="9" s="1"/>
  <c r="D89" i="9" s="1"/>
  <c r="E19" i="10" s="1"/>
  <c r="F19" i="10" s="1"/>
  <c r="D76" i="8" l="1"/>
  <c r="D74" i="8"/>
  <c r="D78" i="8" s="1"/>
  <c r="D88" i="8" s="1"/>
  <c r="D89" i="8" s="1"/>
  <c r="E18" i="10" s="1"/>
  <c r="F18" i="10" s="1"/>
  <c r="F20" i="10" s="1"/>
  <c r="F21" i="10" s="1"/>
  <c r="D75" i="8"/>
  <c r="D76" i="9"/>
  <c r="D75" i="9"/>
  <c r="D77" i="9"/>
  <c r="E20" i="10" l="1"/>
  <c r="E2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62" authorId="0" shapeId="0" xr:uid="{00000000-0006-0000-0100-000001000000}">
      <text>
        <r>
          <rPr>
            <sz val="9"/>
            <color indexed="81"/>
            <rFont val="Segoe UI"/>
            <family val="2"/>
          </rPr>
          <t xml:space="preserve">A tarifa de R$ 4,83, paga com Crédito Eletrônico Vale-Transporte (VT), permite até dois embarques em ônibus diferentes, em período de 3 horas. (fonte SPTANS)
</t>
        </r>
      </text>
    </comment>
    <comment ref="C122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75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Fabia Maria do Nascimento</author>
  </authors>
  <commentList>
    <comment ref="C75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>Caderno de logística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<sst xmlns="http://schemas.openxmlformats.org/spreadsheetml/2006/main" count="497" uniqueCount="170">
  <si>
    <t>LOGOTIPO</t>
  </si>
  <si>
    <t>RAZÃO SOCIAL:</t>
  </si>
  <si>
    <t>CNPJ:</t>
  </si>
  <si>
    <t>ENDEREÇO:</t>
  </si>
  <si>
    <t>FONE:</t>
  </si>
  <si>
    <t>Descrição</t>
  </si>
  <si>
    <t>OBS: Os licitantes devem preencher os campos marcados em amarelo</t>
  </si>
  <si>
    <t>A</t>
  </si>
  <si>
    <t xml:space="preserve">Data de apresentação da proposta (dia/mês/ano) </t>
  </si>
  <si>
    <t>B</t>
  </si>
  <si>
    <t xml:space="preserve">Município/UF 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</si>
  <si>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</si>
  <si>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</si>
  <si>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</si>
  <si>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</si>
  <si>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</si>
  <si>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</si>
  <si>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</si>
  <si>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</si>
  <si>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</si>
  <si>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</si>
  <si>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</si>
  <si>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</si>
  <si>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</si>
  <si>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</si>
  <si>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</si>
  <si>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</si>
  <si>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</si>
  <si>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</si>
  <si>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</si>
  <si>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</si>
  <si>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</si>
  <si>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</si>
  <si>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</si>
  <si>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</si>
  <si>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t>SUBTOTAL DO SUBMÓDULO 2.1</t>
  </si>
  <si>
    <t>Incidência do submódulo 2.2 sobre o submódulo 2.1</t>
  </si>
  <si>
    <t>TOTAL DO SUBMÓDULO 2.1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</si>
  <si>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</si>
  <si>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</si>
  <si>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</si>
  <si>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</si>
  <si>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</si>
  <si>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</si>
  <si>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</si>
  <si>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</si>
  <si>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</si>
  <si>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</si>
  <si>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</si>
  <si>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</si>
  <si>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</si>
  <si>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</si>
  <si>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</si>
  <si>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t>Submódulo 2.3 – Benefícios Mensais e Diários</t>
  </si>
  <si>
    <t>2.3</t>
  </si>
  <si>
    <t>Benefícios Mensais e Diários</t>
  </si>
  <si>
    <t>Valor Mensal (R$)</t>
  </si>
  <si>
    <t>TOTAL DO SUBMÓDULO 2.3</t>
  </si>
  <si>
    <t>* Não será admitida a inclusão de benefícios que onerem apenas o tomador de serviços, nos termos do PARECER N.º 15/2014/CPLC/DEPCONSU/PGF/AGU</t>
  </si>
  <si>
    <t>QUADRO RESUMO DO MÓDULO 2- ENCARGOS E BENEFÍCIOS ANUAIS, MENSAIS E DIÁRIOS</t>
  </si>
  <si>
    <t>Encargos e Benefícios Anuais, Mensais e diarios</t>
  </si>
  <si>
    <t>-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</si>
  <si>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</si>
  <si>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</si>
  <si>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</si>
  <si>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</si>
  <si>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t>Aviso prévio trabalhado</t>
  </si>
  <si>
    <t>TOTAL DO MÓDULO 3</t>
  </si>
  <si>
    <t>MÓDULO 4: CUSTO DE REPOSIÇÃO DO PROFISSIONAL AUSENTE</t>
  </si>
  <si>
    <t>Submódulo 4.1 – Substituto nas Ausências Legais (Redação dada pela Instrução Normativa nº 7, de 2018)</t>
  </si>
  <si>
    <t>4.1</t>
  </si>
  <si>
    <t>Ausências Legais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</si>
  <si>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</si>
  <si>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</si>
  <si>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</si>
  <si>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</si>
  <si>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SUBTOTAL DO SUBMÓDULO 4.1</t>
  </si>
  <si>
    <t>Incidência do submódulo 2.2 sobre o submódulo 4.1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</si>
  <si>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</si>
  <si>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</si>
  <si>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</si>
  <si>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</si>
  <si>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</si>
  <si>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</si>
  <si>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</si>
  <si>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</si>
  <si>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TOTAL DO MÓDULO 5</t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</si>
  <si>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</si>
  <si>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</si>
  <si>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</si>
  <si>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</si>
  <si>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</si>
  <si>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</si>
  <si>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</si>
  <si>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</si>
  <si>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</si>
  <si>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</si>
  <si>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</si>
  <si>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</si>
  <si>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</si>
  <si>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</si>
  <si>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</si>
  <si>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Subtotal (A + B +C+ D+ E)</t>
  </si>
  <si>
    <t>Módulo 6- Custos indiretos, tributos e lucro</t>
  </si>
  <si>
    <t>Valor total por empregado</t>
  </si>
  <si>
    <t>São Paulo/SP</t>
  </si>
  <si>
    <t>5173-30</t>
  </si>
  <si>
    <t>Adicional de periculosidade</t>
  </si>
  <si>
    <t>Valor unitário (R$)</t>
  </si>
  <si>
    <t>Adicional de Hora Extra</t>
  </si>
  <si>
    <t>Descanso semanal remunerado</t>
  </si>
  <si>
    <t>Qtd. de Postos</t>
  </si>
  <si>
    <t xml:space="preserve">Valor Mensal </t>
  </si>
  <si>
    <t xml:space="preserve">Valor Anual </t>
  </si>
  <si>
    <t>Vigilância desarmada 44h (quarenta e quatro) horas diurnas semanais de segunda à sexta-feira, com intervalo para almoço e descanso de 01h12.</t>
  </si>
  <si>
    <t>Qtd. Mensal</t>
  </si>
  <si>
    <t xml:space="preserve">Valor Unitário </t>
  </si>
  <si>
    <t>TOTAL DAS DESPESAS EVENTUAIS</t>
  </si>
  <si>
    <t>Horas Extras – Domingos e Feriados</t>
  </si>
  <si>
    <t xml:space="preserve">Horas Extras – Segunda a Sábado </t>
  </si>
  <si>
    <t>Despesas Eventuais</t>
  </si>
  <si>
    <t>VALOR TOTAL MENSAL ESTIMADO (DESPESAS FIXAS + DESPESAS EVENTUAIS)</t>
  </si>
  <si>
    <t>ITEM</t>
  </si>
  <si>
    <t>TIPO DE SERVIÇO</t>
  </si>
  <si>
    <t>Valor por posto</t>
  </si>
  <si>
    <t>[A]</t>
  </si>
  <si>
    <t>[B]</t>
  </si>
  <si>
    <t>[C] = [A] X [B]</t>
  </si>
  <si>
    <t>[D] = [C] X 12</t>
  </si>
  <si>
    <t>Outros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</si>
  <si>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</si>
  <si>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</si>
  <si>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</si>
  <si>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</si>
  <si>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</si>
  <si>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Módulo 6 - Custos indiretos, tributos e lucro</t>
  </si>
  <si>
    <t>Seguro de vida</t>
  </si>
  <si>
    <t>1.1</t>
  </si>
  <si>
    <t>1.2</t>
  </si>
  <si>
    <r>
      <t>N</t>
    </r>
    <r>
      <rPr>
        <strike/>
        <sz val="10"/>
        <color indexed="8"/>
        <rFont val="Calibri Light"/>
        <family val="2"/>
        <scheme val="major"/>
      </rPr>
      <t>º</t>
    </r>
    <r>
      <rPr>
        <sz val="10"/>
        <color indexed="8"/>
        <rFont val="Calibri Light"/>
        <family val="2"/>
        <scheme val="major"/>
      </rPr>
      <t xml:space="preserve"> Processo </t>
    </r>
  </si>
  <si>
    <r>
      <rPr>
        <b/>
        <sz val="9"/>
        <color indexed="8"/>
        <rFont val="Calibri Light"/>
        <family val="2"/>
        <scheme val="major"/>
      </rPr>
      <t>Nota 1:</t>
    </r>
    <r>
      <rPr>
        <sz val="9"/>
        <color indexed="8"/>
        <rFont val="Calibri Light"/>
        <family val="2"/>
        <scheme val="major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</si>
  <si>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Calibri Light"/>
        <family val="2"/>
        <scheme val="major"/>
      </rPr>
      <t>(1/12)</t>
    </r>
  </si>
  <si>
    <r>
      <t xml:space="preserve">Férias e Adicional de Férias </t>
    </r>
    <r>
      <rPr>
        <b/>
        <sz val="10"/>
        <rFont val="Calibri Light"/>
        <family val="2"/>
        <scheme val="major"/>
      </rPr>
      <t>(*apenas adicional de férias do titular)</t>
    </r>
  </si>
  <si>
    <r>
      <rPr>
        <b/>
        <sz val="10"/>
        <color indexed="8"/>
        <rFont val="Calibri Light"/>
        <family val="2"/>
        <scheme val="major"/>
      </rPr>
      <t>Nota 1:</t>
    </r>
    <r>
      <rPr>
        <sz val="10"/>
        <color indexed="8"/>
        <rFont val="Calibri Light"/>
        <family val="2"/>
        <scheme val="major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Calibri Light"/>
        <family val="2"/>
        <scheme val="major"/>
      </rPr>
      <t>(Redação dada pela Instrução Normativa nº 7, de 2018)</t>
    </r>
  </si>
  <si>
    <r>
      <rPr>
        <b/>
        <sz val="10"/>
        <color indexed="8"/>
        <rFont val="Calibri Light"/>
        <family val="2"/>
        <scheme val="major"/>
      </rPr>
      <t xml:space="preserve">Nota 2: </t>
    </r>
    <r>
      <rPr>
        <sz val="10"/>
        <color indexed="8"/>
        <rFont val="Calibri Light"/>
        <family val="2"/>
        <scheme val="major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</si>
  <si>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Calibri Light"/>
        <family val="2"/>
        <scheme val="major"/>
      </rPr>
      <t xml:space="preserve">Nota 3: </t>
    </r>
    <r>
      <rPr>
        <sz val="10"/>
        <color indexed="8"/>
        <rFont val="Calibri Light"/>
        <family val="2"/>
        <scheme val="major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Calibri Light"/>
        <family val="2"/>
        <scheme val="major"/>
      </rPr>
      <t>(Incluído pela Instrução Normativa nº 7, de 2018)</t>
    </r>
  </si>
  <si>
    <r>
      <rPr>
        <b/>
        <sz val="10"/>
        <color indexed="8"/>
        <rFont val="Calibri Light"/>
        <family val="2"/>
        <scheme val="major"/>
      </rPr>
      <t>Nota 1:</t>
    </r>
    <r>
      <rPr>
        <sz val="10"/>
        <color indexed="8"/>
        <rFont val="Calibri Light"/>
        <family val="2"/>
        <scheme val="major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</si>
  <si>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Calibri Light"/>
        <family val="2"/>
        <scheme val="major"/>
      </rPr>
      <t xml:space="preserve">Nota 2: </t>
    </r>
    <r>
      <rPr>
        <sz val="10"/>
        <color indexed="8"/>
        <rFont val="Calibri Light"/>
        <family val="2"/>
        <scheme val="major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</si>
  <si>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Calibri Light"/>
        <family val="2"/>
        <scheme val="major"/>
      </rPr>
      <t>Nota 3:</t>
    </r>
    <r>
      <rPr>
        <sz val="10"/>
        <color indexed="8"/>
        <rFont val="Calibri Light"/>
        <family val="2"/>
        <scheme val="major"/>
      </rPr>
      <t xml:space="preserve"> Esses percentuais incidem sobre o Módulo 1, o Submódulo 2.1 (Redação dada pela Instrução Normativa nº 7, de 2018)</t>
    </r>
  </si>
  <si>
    <r>
      <t xml:space="preserve">Transporte </t>
    </r>
    <r>
      <rPr>
        <sz val="8"/>
        <color indexed="8"/>
        <rFont val="Calibri Light"/>
        <family val="2"/>
        <scheme val="major"/>
      </rPr>
      <t>(considerando 22 dias úteis)</t>
    </r>
  </si>
  <si>
    <r>
      <t>Auxílio Alimentação</t>
    </r>
    <r>
      <rPr>
        <sz val="8"/>
        <rFont val="Calibri Light"/>
        <family val="2"/>
        <scheme val="major"/>
      </rPr>
      <t xml:space="preserve"> (considerando 22 dias úteis)</t>
    </r>
    <r>
      <rPr>
        <sz val="10"/>
        <rFont val="Calibri Light"/>
        <family val="2"/>
        <scheme val="major"/>
      </rPr>
      <t xml:space="preserve"> </t>
    </r>
    <r>
      <rPr>
        <sz val="8"/>
        <rFont val="Calibri Light"/>
        <family val="2"/>
        <scheme val="major"/>
      </rPr>
      <t>- cláusula 6ª da CCT</t>
    </r>
  </si>
  <si>
    <r>
      <t>Cesta Básica - c</t>
    </r>
    <r>
      <rPr>
        <sz val="8"/>
        <rFont val="Calibri Light"/>
        <family val="2"/>
        <scheme val="major"/>
      </rPr>
      <t>láusula 7ª da CCT</t>
    </r>
  </si>
  <si>
    <r>
      <t xml:space="preserve">Incidência do FGTS sobre o aviso prévio indenizado
</t>
    </r>
    <r>
      <rPr>
        <sz val="9"/>
        <color indexed="10"/>
        <rFont val="Calibri Light"/>
        <family val="2"/>
        <scheme val="major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</si>
  <si>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Calibri Light"/>
        <family val="2"/>
        <scheme val="major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</si>
  <si>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Calibri Light"/>
        <family val="2"/>
        <scheme val="major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</si>
  <si>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Calibri Light"/>
        <family val="2"/>
        <scheme val="major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</si>
  <si>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Calibri Light"/>
        <family val="2"/>
        <scheme val="major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</si>
  <si>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r>
      <rPr>
        <b/>
        <sz val="10"/>
        <color indexed="8"/>
        <rFont val="Calibri Light"/>
        <family val="2"/>
        <scheme val="major"/>
      </rPr>
      <t>Nota 1:</t>
    </r>
    <r>
      <rPr>
        <sz val="10"/>
        <color indexed="8"/>
        <rFont val="Calibri Light"/>
        <family val="2"/>
        <scheme val="major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Calibri Light"/>
        <family val="2"/>
        <scheme val="major"/>
      </rPr>
      <t>(Redação dada pela Instrução Normativa nº 7, de 2018)</t>
    </r>
  </si>
  <si>
    <r>
      <t xml:space="preserve">Substituto na cobertura de férias </t>
    </r>
    <r>
      <rPr>
        <b/>
        <sz val="10"/>
        <color indexed="8"/>
        <rFont val="Calibri Light"/>
        <family val="2"/>
        <scheme val="major"/>
      </rPr>
      <t>(*salário substituto + 1/12 avos 13º + 1/12 avos férias + 1/12 avos adicional de férias)</t>
    </r>
  </si>
  <si>
    <r>
      <rPr>
        <b/>
        <sz val="9"/>
        <color indexed="8"/>
        <rFont val="Calibri Light"/>
        <family val="2"/>
        <scheme val="major"/>
      </rPr>
      <t>Nota:</t>
    </r>
    <r>
      <rPr>
        <sz val="9"/>
        <color indexed="8"/>
        <rFont val="Calibri Light"/>
        <family val="2"/>
        <scheme val="major"/>
      </rPr>
      <t xml:space="preserve"> Valores mensais por empregado</t>
    </r>
  </si>
  <si>
    <r>
      <rPr>
        <b/>
        <sz val="10"/>
        <color indexed="8"/>
        <rFont val="Calibri Light"/>
        <family val="2"/>
        <scheme val="major"/>
      </rPr>
      <t>Nota 1</t>
    </r>
    <r>
      <rPr>
        <sz val="10"/>
        <color indexed="8"/>
        <rFont val="Calibri Light"/>
        <family val="2"/>
        <scheme val="major"/>
      </rPr>
      <t>: Custos indiretos, tributos e lucro por empregado</t>
    </r>
  </si>
  <si>
    <r>
      <rPr>
        <b/>
        <sz val="10"/>
        <color indexed="8"/>
        <rFont val="Calibri Light"/>
        <family val="2"/>
        <scheme val="major"/>
      </rPr>
      <t>Nota2:</t>
    </r>
    <r>
      <rPr>
        <sz val="10"/>
        <color indexed="8"/>
        <rFont val="Calibri Light"/>
        <family val="2"/>
        <scheme val="major"/>
      </rPr>
      <t xml:space="preserve"> O valor referente a  tributos é obtido aplicando-se percentual sobre o valor do faturamento</t>
    </r>
  </si>
  <si>
    <t>QUADRO RESUMO</t>
  </si>
  <si>
    <t>DESPESAS FIXAS</t>
  </si>
  <si>
    <r>
      <rPr>
        <sz val="10"/>
        <color indexed="8"/>
        <rFont val="Ecofont Vera Sans"/>
        <family val="2"/>
      </rPr>
      <t xml:space="preserve">Processo nº </t>
    </r>
    <r>
      <rPr>
        <sz val="10"/>
        <color theme="1"/>
        <rFont val="Ecofont Vera Sans"/>
        <family val="2"/>
      </rPr>
      <t>50500.178746/2024-41</t>
    </r>
  </si>
  <si>
    <t>50500.178746/2024-41</t>
  </si>
  <si>
    <t>Pregão nº</t>
  </si>
  <si>
    <t>Vigilante diurno desarmado - 44h semanais</t>
  </si>
  <si>
    <t>90002/2025</t>
  </si>
  <si>
    <t>Pregão nº 90002/2025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</si>
</sst>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R$&quot;\ * #,##0.00_-;\-&quot;R$&quot;\ * #,##0.00_-;_-&quot;R$&quot;\ * &quot;-&quot;??_-;_-@_-"/>
    <numFmt numFmtId="165" formatCode="0.0000%"/>
    <numFmt numFmtId="166" formatCode="&quot;R$&quot;\ #,##0.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strike/>
      <sz val="10"/>
      <color indexed="8"/>
      <name val="Calibri Light"/>
      <family val="2"/>
      <scheme val="major"/>
    </font>
    <font>
      <sz val="10"/>
      <color indexed="8"/>
      <name val="Calibri Light"/>
      <family val="2"/>
      <scheme val="major"/>
    </font>
    <font>
      <b/>
      <sz val="9"/>
      <color indexed="8"/>
      <name val="Calibri Light"/>
      <family val="2"/>
      <scheme val="major"/>
    </font>
    <font>
      <sz val="9"/>
      <color indexed="8"/>
      <name val="Calibri Light"/>
      <family val="2"/>
      <scheme val="major"/>
    </font>
    <font>
      <b/>
      <sz val="10"/>
      <color indexed="8"/>
      <name val="Calibri Light"/>
      <family val="2"/>
      <scheme val="major"/>
    </font>
    <font>
      <sz val="8"/>
      <color indexed="8"/>
      <name val="Calibri Light"/>
      <family val="2"/>
      <scheme val="major"/>
    </font>
    <font>
      <sz val="8"/>
      <name val="Calibri Light"/>
      <family val="2"/>
      <scheme val="major"/>
    </font>
    <font>
      <sz val="9"/>
      <color indexed="10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sz val="10"/>
      <color indexed="8"/>
      <name val="Ecofont Vera Sans"/>
      <family val="2"/>
    </font>
    <font>
      <b/>
      <sz val="10"/>
      <color theme="1"/>
      <name val="Ecofont Vera Sans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6">
    <xf numFmtId="0" fontId="0" fillId="0" borderId="0" xfId="0"/>
    <xf numFmtId="0" fontId="4" fillId="2" borderId="9" xfId="0" applyFont="1" applyFill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9" fillId="7" borderId="9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49" fontId="6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164" fontId="6" fillId="3" borderId="9" xfId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Protection="1">
      <protection hidden="1"/>
    </xf>
    <xf numFmtId="0" fontId="7" fillId="0" borderId="0" xfId="0" applyFont="1" applyProtection="1">
      <protection locked="0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7" fillId="2" borderId="0" xfId="0" applyFont="1" applyFill="1" applyAlignment="1" applyProtection="1">
      <alignment horizontal="left" vertical="top" wrapText="1"/>
      <protection hidden="1"/>
    </xf>
    <xf numFmtId="4" fontId="6" fillId="3" borderId="9" xfId="0" applyNumberFormat="1" applyFont="1" applyFill="1" applyBorder="1" applyAlignment="1" applyProtection="1">
      <alignment horizontal="center" vertical="center" wrapText="1"/>
      <protection hidden="1"/>
    </xf>
    <xf numFmtId="14" fontId="6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vertical="center" wrapText="1"/>
      <protection hidden="1"/>
    </xf>
    <xf numFmtId="0" fontId="4" fillId="2" borderId="9" xfId="0" applyFont="1" applyFill="1" applyBorder="1" applyAlignment="1" applyProtection="1">
      <alignment horizontal="center" wrapText="1"/>
      <protection hidden="1"/>
    </xf>
    <xf numFmtId="0" fontId="6" fillId="2" borderId="9" xfId="0" applyFont="1" applyFill="1" applyBorder="1" applyAlignment="1" applyProtection="1">
      <alignment horizontal="center" wrapText="1"/>
      <protection hidden="1"/>
    </xf>
    <xf numFmtId="164" fontId="6" fillId="3" borderId="9" xfId="1" applyFont="1" applyFill="1" applyBorder="1" applyAlignment="1" applyProtection="1">
      <alignment horizontal="center" wrapText="1"/>
      <protection locked="0"/>
    </xf>
    <xf numFmtId="164" fontId="4" fillId="2" borderId="9" xfId="1" applyFont="1" applyFill="1" applyBorder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4" borderId="9" xfId="0" applyFont="1" applyFill="1" applyBorder="1" applyAlignment="1" applyProtection="1">
      <alignment horizontal="center" wrapText="1"/>
      <protection hidden="1"/>
    </xf>
    <xf numFmtId="0" fontId="8" fillId="2" borderId="9" xfId="0" applyFont="1" applyFill="1" applyBorder="1" applyAlignment="1" applyProtection="1">
      <alignment horizontal="center" wrapText="1"/>
      <protection hidden="1"/>
    </xf>
    <xf numFmtId="0" fontId="8" fillId="2" borderId="9" xfId="0" applyFont="1" applyFill="1" applyBorder="1" applyAlignment="1" applyProtection="1">
      <alignment vertical="top" wrapText="1"/>
      <protection hidden="1"/>
    </xf>
    <xf numFmtId="10" fontId="8" fillId="2" borderId="9" xfId="2" applyNumberFormat="1" applyFont="1" applyFill="1" applyBorder="1" applyAlignment="1" applyProtection="1">
      <alignment horizontal="center" vertical="top" wrapText="1"/>
      <protection hidden="1"/>
    </xf>
    <xf numFmtId="164" fontId="8" fillId="2" borderId="9" xfId="1" applyFont="1" applyFill="1" applyBorder="1" applyAlignment="1" applyProtection="1">
      <alignment horizontal="center" vertical="top" wrapText="1"/>
      <protection hidden="1"/>
    </xf>
    <xf numFmtId="0" fontId="8" fillId="2" borderId="9" xfId="0" applyFont="1" applyFill="1" applyBorder="1" applyAlignment="1" applyProtection="1">
      <alignment horizontal="center" vertical="center" wrapText="1"/>
      <protection hidden="1"/>
    </xf>
    <xf numFmtId="0" fontId="8" fillId="2" borderId="9" xfId="0" applyFont="1" applyFill="1" applyBorder="1" applyAlignment="1" applyProtection="1">
      <alignment vertical="center" wrapText="1"/>
      <protection hidden="1"/>
    </xf>
    <xf numFmtId="10" fontId="8" fillId="2" borderId="9" xfId="2" applyNumberFormat="1" applyFont="1" applyFill="1" applyBorder="1" applyAlignment="1" applyProtection="1">
      <alignment horizontal="center" vertical="center" wrapText="1"/>
      <protection hidden="1"/>
    </xf>
    <xf numFmtId="164" fontId="8" fillId="2" borderId="9" xfId="1" applyFont="1" applyFill="1" applyBorder="1" applyAlignment="1" applyProtection="1">
      <alignment horizontal="center" vertical="center" wrapText="1"/>
      <protection hidden="1"/>
    </xf>
    <xf numFmtId="0" fontId="4" fillId="4" borderId="9" xfId="0" applyFont="1" applyFill="1" applyBorder="1" applyAlignment="1" applyProtection="1">
      <alignment horizontal="center" vertical="top" wrapText="1"/>
      <protection hidden="1"/>
    </xf>
    <xf numFmtId="10" fontId="4" fillId="4" borderId="9" xfId="1" applyNumberFormat="1" applyFont="1" applyFill="1" applyBorder="1" applyAlignment="1" applyProtection="1">
      <alignment horizontal="center" vertical="top" wrapText="1"/>
      <protection hidden="1"/>
    </xf>
    <xf numFmtId="164" fontId="4" fillId="4" borderId="9" xfId="1" applyFont="1" applyFill="1" applyBorder="1" applyAlignment="1" applyProtection="1">
      <alignment horizontal="center" vertical="top" wrapText="1"/>
      <protection hidden="1"/>
    </xf>
    <xf numFmtId="0" fontId="4" fillId="0" borderId="4" xfId="0" applyFont="1" applyBorder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9" fillId="4" borderId="9" xfId="0" applyFont="1" applyFill="1" applyBorder="1" applyAlignment="1" applyProtection="1">
      <alignment horizontal="center" wrapText="1"/>
      <protection hidden="1"/>
    </xf>
    <xf numFmtId="0" fontId="8" fillId="0" borderId="9" xfId="0" applyFont="1" applyBorder="1" applyAlignment="1" applyProtection="1">
      <alignment horizontal="center" wrapText="1"/>
      <protection hidden="1"/>
    </xf>
    <xf numFmtId="0" fontId="8" fillId="0" borderId="9" xfId="0" applyFont="1" applyBorder="1" applyAlignment="1" applyProtection="1">
      <alignment vertical="top" wrapText="1"/>
      <protection hidden="1"/>
    </xf>
    <xf numFmtId="10" fontId="8" fillId="0" borderId="9" xfId="2" applyNumberFormat="1" applyFont="1" applyFill="1" applyBorder="1" applyAlignment="1" applyProtection="1">
      <alignment horizontal="center" wrapText="1"/>
      <protection hidden="1"/>
    </xf>
    <xf numFmtId="164" fontId="8" fillId="0" borderId="9" xfId="1" applyFont="1" applyFill="1" applyBorder="1" applyAlignment="1" applyProtection="1">
      <alignment horizontal="center" wrapText="1"/>
      <protection hidden="1"/>
    </xf>
    <xf numFmtId="164" fontId="8" fillId="3" borderId="9" xfId="1" applyFont="1" applyFill="1" applyBorder="1" applyAlignment="1" applyProtection="1">
      <alignment horizontal="center" wrapText="1"/>
      <protection hidden="1"/>
    </xf>
    <xf numFmtId="10" fontId="9" fillId="4" borderId="9" xfId="2" applyNumberFormat="1" applyFont="1" applyFill="1" applyBorder="1" applyAlignment="1" applyProtection="1">
      <alignment horizontal="center" wrapText="1"/>
      <protection hidden="1"/>
    </xf>
    <xf numFmtId="164" fontId="9" fillId="4" borderId="9" xfId="1" applyFont="1" applyFill="1" applyBorder="1" applyAlignment="1" applyProtection="1">
      <alignment horizontal="center" wrapText="1"/>
      <protection hidden="1"/>
    </xf>
    <xf numFmtId="0" fontId="4" fillId="5" borderId="9" xfId="0" applyFont="1" applyFill="1" applyBorder="1" applyAlignment="1" applyProtection="1">
      <alignment horizontal="center" wrapText="1"/>
      <protection hidden="1"/>
    </xf>
    <xf numFmtId="0" fontId="6" fillId="0" borderId="9" xfId="0" applyFont="1" applyBorder="1" applyAlignment="1" applyProtection="1">
      <alignment horizontal="center" wrapText="1"/>
      <protection hidden="1"/>
    </xf>
    <xf numFmtId="0" fontId="6" fillId="2" borderId="9" xfId="0" applyFont="1" applyFill="1" applyBorder="1" applyAlignment="1" applyProtection="1">
      <alignment wrapText="1"/>
      <protection hidden="1"/>
    </xf>
    <xf numFmtId="164" fontId="6" fillId="2" borderId="9" xfId="1" applyFont="1" applyFill="1" applyBorder="1" applyAlignment="1" applyProtection="1">
      <alignment horizontal="center" wrapText="1"/>
      <protection locked="0"/>
    </xf>
    <xf numFmtId="0" fontId="8" fillId="2" borderId="9" xfId="0" applyFont="1" applyFill="1" applyBorder="1" applyAlignment="1" applyProtection="1">
      <alignment horizontal="left" vertical="center" wrapText="1"/>
      <protection hidden="1"/>
    </xf>
    <xf numFmtId="164" fontId="6" fillId="2" borderId="9" xfId="1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vertical="center" wrapText="1"/>
      <protection hidden="1"/>
    </xf>
    <xf numFmtId="0" fontId="6" fillId="2" borderId="9" xfId="0" applyFont="1" applyFill="1" applyBorder="1" applyAlignment="1" applyProtection="1">
      <alignment vertical="center" wrapText="1"/>
      <protection hidden="1"/>
    </xf>
    <xf numFmtId="10" fontId="6" fillId="2" borderId="9" xfId="1" applyNumberFormat="1" applyFont="1" applyFill="1" applyBorder="1" applyAlignment="1" applyProtection="1">
      <alignment horizontal="center" vertical="center" wrapText="1"/>
      <protection hidden="1"/>
    </xf>
    <xf numFmtId="164" fontId="6" fillId="2" borderId="9" xfId="1" applyFont="1" applyFill="1" applyBorder="1" applyAlignment="1" applyProtection="1">
      <alignment horizontal="center" vertical="center" wrapText="1"/>
      <protection hidden="1"/>
    </xf>
    <xf numFmtId="10" fontId="4" fillId="4" borderId="9" xfId="1" applyNumberFormat="1" applyFont="1" applyFill="1" applyBorder="1" applyAlignment="1" applyProtection="1">
      <alignment horizontal="center" wrapText="1"/>
      <protection hidden="1"/>
    </xf>
    <xf numFmtId="164" fontId="4" fillId="4" borderId="9" xfId="1" applyFont="1" applyFill="1" applyBorder="1" applyAlignment="1" applyProtection="1">
      <alignment horizontal="center" wrapText="1"/>
      <protection hidden="1"/>
    </xf>
    <xf numFmtId="0" fontId="7" fillId="0" borderId="4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165" fontId="6" fillId="2" borderId="9" xfId="2" applyNumberFormat="1" applyFont="1" applyFill="1" applyBorder="1" applyAlignment="1" applyProtection="1">
      <alignment horizontal="center" vertical="center" wrapText="1"/>
      <protection locked="0"/>
    </xf>
    <xf numFmtId="165" fontId="4" fillId="4" borderId="9" xfId="2" applyNumberFormat="1" applyFont="1" applyFill="1" applyBorder="1" applyAlignment="1" applyProtection="1">
      <alignment horizontal="center" wrapText="1"/>
      <protection hidden="1"/>
    </xf>
    <xf numFmtId="10" fontId="6" fillId="2" borderId="9" xfId="2" applyNumberFormat="1" applyFont="1" applyFill="1" applyBorder="1" applyAlignment="1" applyProtection="1">
      <alignment horizontal="center" vertical="center" wrapText="1"/>
      <protection locked="0"/>
    </xf>
    <xf numFmtId="10" fontId="6" fillId="3" borderId="9" xfId="2" applyNumberFormat="1" applyFont="1" applyFill="1" applyBorder="1" applyAlignment="1" applyProtection="1">
      <alignment horizontal="center" vertical="center" wrapText="1"/>
      <protection locked="0"/>
    </xf>
    <xf numFmtId="10" fontId="4" fillId="4" borderId="9" xfId="2" applyNumberFormat="1" applyFont="1" applyFill="1" applyBorder="1" applyAlignment="1" applyProtection="1">
      <alignment horizontal="center" vertical="center" wrapText="1"/>
      <protection hidden="1"/>
    </xf>
    <xf numFmtId="164" fontId="4" fillId="4" borderId="9" xfId="1" applyFont="1" applyFill="1" applyBorder="1" applyAlignment="1" applyProtection="1">
      <alignment horizontal="center" vertical="center" wrapText="1"/>
      <protection hidden="1"/>
    </xf>
    <xf numFmtId="10" fontId="6" fillId="2" borderId="9" xfId="2" applyNumberFormat="1" applyFont="1" applyFill="1" applyBorder="1" applyAlignment="1" applyProtection="1">
      <alignment horizontal="center" vertical="center" wrapText="1"/>
      <protection hidden="1"/>
    </xf>
    <xf numFmtId="10" fontId="4" fillId="4" borderId="9" xfId="2" applyNumberFormat="1" applyFont="1" applyFill="1" applyBorder="1" applyAlignment="1" applyProtection="1">
      <alignment horizontal="center" wrapText="1"/>
      <protection hidden="1"/>
    </xf>
    <xf numFmtId="0" fontId="6" fillId="2" borderId="9" xfId="0" applyFont="1" applyFill="1" applyBorder="1" applyAlignment="1" applyProtection="1">
      <alignment vertical="top" wrapText="1"/>
      <protection hidden="1"/>
    </xf>
    <xf numFmtId="10" fontId="6" fillId="2" borderId="9" xfId="1" applyNumberFormat="1" applyFont="1" applyFill="1" applyBorder="1" applyAlignment="1" applyProtection="1">
      <alignment horizontal="center" wrapText="1"/>
      <protection hidden="1"/>
    </xf>
    <xf numFmtId="164" fontId="6" fillId="2" borderId="9" xfId="1" applyFont="1" applyFill="1" applyBorder="1" applyAlignment="1" applyProtection="1">
      <alignment horizontal="center" wrapText="1"/>
      <protection hidden="1"/>
    </xf>
    <xf numFmtId="164" fontId="6" fillId="3" borderId="9" xfId="1" applyFont="1" applyFill="1" applyBorder="1" applyAlignment="1" applyProtection="1">
      <alignment horizontal="center" wrapText="1"/>
      <protection hidden="1"/>
    </xf>
    <xf numFmtId="0" fontId="6" fillId="4" borderId="9" xfId="0" applyFont="1" applyFill="1" applyBorder="1" applyAlignment="1" applyProtection="1">
      <alignment wrapText="1"/>
      <protection hidden="1"/>
    </xf>
    <xf numFmtId="0" fontId="6" fillId="0" borderId="9" xfId="0" applyFont="1" applyBorder="1" applyAlignment="1" applyProtection="1">
      <alignment vertical="top" wrapText="1"/>
      <protection hidden="1"/>
    </xf>
    <xf numFmtId="10" fontId="6" fillId="3" borderId="9" xfId="2" applyNumberFormat="1" applyFont="1" applyFill="1" applyBorder="1" applyAlignment="1" applyProtection="1">
      <alignment horizontal="center" wrapText="1"/>
      <protection locked="0"/>
    </xf>
    <xf numFmtId="164" fontId="6" fillId="0" borderId="9" xfId="1" applyFont="1" applyBorder="1" applyAlignment="1" applyProtection="1">
      <alignment horizontal="center" vertical="center" wrapText="1"/>
      <protection hidden="1"/>
    </xf>
    <xf numFmtId="10" fontId="4" fillId="2" borderId="9" xfId="2" applyNumberFormat="1" applyFont="1" applyFill="1" applyBorder="1" applyAlignment="1" applyProtection="1">
      <alignment horizontal="center" wrapText="1"/>
      <protection hidden="1"/>
    </xf>
    <xf numFmtId="164" fontId="4" fillId="0" borderId="9" xfId="1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wrapText="1"/>
      <protection hidden="1"/>
    </xf>
    <xf numFmtId="0" fontId="11" fillId="2" borderId="13" xfId="0" applyFont="1" applyFill="1" applyBorder="1"/>
    <xf numFmtId="0" fontId="7" fillId="0" borderId="2" xfId="0" applyFont="1" applyBorder="1" applyProtection="1">
      <protection hidden="1"/>
    </xf>
    <xf numFmtId="0" fontId="6" fillId="2" borderId="9" xfId="0" applyFont="1" applyFill="1" applyBorder="1" applyAlignment="1" applyProtection="1">
      <alignment horizontal="center" vertical="top" wrapText="1"/>
      <protection hidden="1"/>
    </xf>
    <xf numFmtId="164" fontId="7" fillId="0" borderId="0" xfId="0" applyNumberFormat="1" applyFont="1" applyProtection="1">
      <protection hidden="1"/>
    </xf>
    <xf numFmtId="9" fontId="4" fillId="8" borderId="9" xfId="0" applyNumberFormat="1" applyFont="1" applyFill="1" applyBorder="1" applyAlignment="1" applyProtection="1">
      <alignment horizontal="center" vertical="center" wrapText="1"/>
      <protection hidden="1"/>
    </xf>
    <xf numFmtId="10" fontId="8" fillId="3" borderId="9" xfId="2" applyNumberFormat="1" applyFont="1" applyFill="1" applyBorder="1" applyAlignment="1" applyProtection="1">
      <alignment horizontal="center" wrapText="1"/>
      <protection hidden="1"/>
    </xf>
    <xf numFmtId="164" fontId="19" fillId="0" borderId="0" xfId="1" applyFont="1"/>
    <xf numFmtId="164" fontId="6" fillId="0" borderId="0" xfId="1" applyFont="1" applyAlignment="1">
      <alignment horizontal="center" vertical="center"/>
    </xf>
    <xf numFmtId="9" fontId="6" fillId="0" borderId="0" xfId="2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20" fillId="0" borderId="4" xfId="0" applyFont="1" applyBorder="1" applyProtection="1">
      <protection locked="0"/>
    </xf>
    <xf numFmtId="0" fontId="20" fillId="0" borderId="0" xfId="0" applyFont="1" applyProtection="1">
      <protection locked="0"/>
    </xf>
    <xf numFmtId="0" fontId="20" fillId="0" borderId="5" xfId="0" applyFont="1" applyBorder="1" applyProtection="1">
      <protection locked="0"/>
    </xf>
    <xf numFmtId="166" fontId="8" fillId="3" borderId="9" xfId="0" applyNumberFormat="1" applyFont="1" applyFill="1" applyBorder="1" applyAlignment="1">
      <alignment horizontal="center" vertical="center" wrapText="1"/>
    </xf>
    <xf numFmtId="166" fontId="8" fillId="3" borderId="9" xfId="0" applyNumberFormat="1" applyFont="1" applyFill="1" applyBorder="1" applyAlignment="1">
      <alignment horizontal="center" vertical="center"/>
    </xf>
    <xf numFmtId="166" fontId="6" fillId="3" borderId="9" xfId="0" applyNumberFormat="1" applyFont="1" applyFill="1" applyBorder="1" applyAlignment="1">
      <alignment horizontal="center" vertical="center"/>
    </xf>
    <xf numFmtId="166" fontId="9" fillId="3" borderId="9" xfId="0" applyNumberFormat="1" applyFont="1" applyFill="1" applyBorder="1" applyAlignment="1">
      <alignment horizontal="center" vertical="center"/>
    </xf>
    <xf numFmtId="0" fontId="20" fillId="3" borderId="1" xfId="0" applyFont="1" applyFill="1" applyBorder="1" applyProtection="1">
      <protection locked="0"/>
    </xf>
    <xf numFmtId="0" fontId="20" fillId="3" borderId="2" xfId="0" applyFont="1" applyFill="1" applyBorder="1" applyProtection="1">
      <protection locked="0"/>
    </xf>
    <xf numFmtId="0" fontId="20" fillId="3" borderId="3" xfId="0" applyFont="1" applyFill="1" applyBorder="1" applyProtection="1">
      <protection locked="0"/>
    </xf>
    <xf numFmtId="0" fontId="20" fillId="3" borderId="4" xfId="0" applyFont="1" applyFill="1" applyBorder="1" applyProtection="1">
      <protection locked="0"/>
    </xf>
    <xf numFmtId="0" fontId="20" fillId="3" borderId="0" xfId="0" applyFont="1" applyFill="1" applyProtection="1">
      <protection locked="0"/>
    </xf>
    <xf numFmtId="0" fontId="20" fillId="3" borderId="5" xfId="0" applyFont="1" applyFill="1" applyBorder="1" applyProtection="1">
      <protection locked="0"/>
    </xf>
    <xf numFmtId="165" fontId="6" fillId="3" borderId="9" xfId="2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Protection="1">
      <protection locked="0"/>
    </xf>
    <xf numFmtId="0" fontId="7" fillId="3" borderId="2" xfId="0" applyFont="1" applyFill="1" applyBorder="1" applyProtection="1">
      <protection locked="0"/>
    </xf>
    <xf numFmtId="0" fontId="7" fillId="3" borderId="3" xfId="0" applyFont="1" applyFill="1" applyBorder="1" applyProtection="1">
      <protection locked="0"/>
    </xf>
    <xf numFmtId="0" fontId="6" fillId="3" borderId="4" xfId="0" applyFont="1" applyFill="1" applyBorder="1" applyProtection="1">
      <protection locked="0"/>
    </xf>
    <xf numFmtId="0" fontId="7" fillId="3" borderId="0" xfId="0" applyFont="1" applyFill="1" applyProtection="1">
      <protection locked="0"/>
    </xf>
    <xf numFmtId="0" fontId="7" fillId="3" borderId="5" xfId="0" applyFont="1" applyFill="1" applyBorder="1" applyProtection="1">
      <protection locked="0"/>
    </xf>
    <xf numFmtId="0" fontId="22" fillId="0" borderId="9" xfId="0" applyFont="1" applyBorder="1" applyAlignment="1" applyProtection="1">
      <alignment horizontal="center"/>
      <protection locked="0"/>
    </xf>
    <xf numFmtId="0" fontId="20" fillId="3" borderId="6" xfId="0" applyFont="1" applyFill="1" applyBorder="1" applyAlignment="1" applyProtection="1">
      <alignment horizontal="center"/>
      <protection locked="0"/>
    </xf>
    <xf numFmtId="0" fontId="20" fillId="3" borderId="7" xfId="0" applyFont="1" applyFill="1" applyBorder="1" applyAlignment="1" applyProtection="1">
      <alignment horizontal="center"/>
      <protection locked="0"/>
    </xf>
    <xf numFmtId="0" fontId="20" fillId="3" borderId="8" xfId="0" applyFont="1" applyFill="1" applyBorder="1" applyAlignment="1" applyProtection="1">
      <alignment horizontal="center"/>
      <protection locked="0"/>
    </xf>
    <xf numFmtId="0" fontId="20" fillId="0" borderId="11" xfId="0" applyFont="1" applyBorder="1" applyAlignment="1" applyProtection="1">
      <alignment horizontal="left" vertical="top" wrapText="1"/>
      <protection hidden="1"/>
    </xf>
    <xf numFmtId="0" fontId="20" fillId="0" borderId="12" xfId="0" applyFont="1" applyBorder="1" applyAlignment="1" applyProtection="1">
      <alignment horizontal="left" vertical="top" wrapText="1"/>
      <protection hidden="1"/>
    </xf>
    <xf numFmtId="0" fontId="20" fillId="0" borderId="10" xfId="0" applyFont="1" applyBorder="1" applyAlignment="1" applyProtection="1">
      <alignment horizontal="left" vertical="top" wrapText="1"/>
      <protection hidden="1"/>
    </xf>
    <xf numFmtId="0" fontId="20" fillId="0" borderId="11" xfId="0" applyFont="1" applyBorder="1" applyAlignment="1" applyProtection="1">
      <alignment horizontal="left" vertical="center" wrapText="1"/>
      <protection hidden="1"/>
    </xf>
    <xf numFmtId="0" fontId="20" fillId="0" borderId="12" xfId="0" applyFont="1" applyBorder="1" applyAlignment="1" applyProtection="1">
      <alignment horizontal="left" vertical="center" wrapText="1"/>
      <protection hidden="1"/>
    </xf>
    <xf numFmtId="0" fontId="20" fillId="0" borderId="10" xfId="0" applyFont="1" applyBorder="1" applyAlignment="1" applyProtection="1">
      <alignment horizontal="left" vertical="center" wrapText="1"/>
      <protection hidden="1"/>
    </xf>
    <xf numFmtId="0" fontId="9" fillId="7" borderId="9" xfId="0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9" fillId="7" borderId="15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top" wrapText="1"/>
      <protection hidden="1"/>
    </xf>
    <xf numFmtId="0" fontId="6" fillId="2" borderId="9" xfId="0" applyFont="1" applyFill="1" applyBorder="1" applyAlignment="1" applyProtection="1">
      <alignment horizontal="center" wrapText="1"/>
      <protection hidden="1"/>
    </xf>
    <xf numFmtId="0" fontId="18" fillId="3" borderId="2" xfId="0" applyFont="1" applyFill="1" applyBorder="1" applyAlignment="1" applyProtection="1">
      <alignment horizontal="left"/>
      <protection hidden="1"/>
    </xf>
    <xf numFmtId="0" fontId="4" fillId="4" borderId="11" xfId="0" applyFont="1" applyFill="1" applyBorder="1" applyAlignment="1" applyProtection="1">
      <alignment horizontal="center" vertical="top" wrapText="1"/>
      <protection hidden="1"/>
    </xf>
    <xf numFmtId="0" fontId="4" fillId="4" borderId="10" xfId="0" applyFont="1" applyFill="1" applyBorder="1" applyAlignment="1" applyProtection="1">
      <alignment horizontal="center" vertical="top" wrapText="1"/>
      <protection hidden="1"/>
    </xf>
    <xf numFmtId="0" fontId="4" fillId="4" borderId="9" xfId="0" applyFont="1" applyFill="1" applyBorder="1" applyAlignment="1" applyProtection="1">
      <alignment horizontal="center" wrapText="1"/>
      <protection hidden="1"/>
    </xf>
    <xf numFmtId="0" fontId="6" fillId="2" borderId="9" xfId="0" applyFont="1" applyFill="1" applyBorder="1" applyAlignment="1" applyProtection="1">
      <alignment horizontal="left" vertical="center" wrapText="1"/>
      <protection hidden="1"/>
    </xf>
    <xf numFmtId="0" fontId="6" fillId="2" borderId="9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 applyProtection="1">
      <alignment horizontal="left"/>
      <protection hidden="1"/>
    </xf>
    <xf numFmtId="0" fontId="7" fillId="0" borderId="2" xfId="0" applyFont="1" applyBorder="1" applyAlignment="1" applyProtection="1">
      <alignment horizontal="left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7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4" fillId="5" borderId="9" xfId="0" applyFont="1" applyFill="1" applyBorder="1" applyAlignment="1" applyProtection="1">
      <alignment horizontal="center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2" xfId="0" applyFont="1" applyBorder="1" applyAlignment="1" applyProtection="1">
      <alignment horizontal="center"/>
      <protection hidden="1"/>
    </xf>
    <xf numFmtId="0" fontId="5" fillId="2" borderId="1" xfId="0" applyFont="1" applyFill="1" applyBorder="1" applyAlignment="1" applyProtection="1">
      <alignment horizontal="left" vertical="top" wrapText="1"/>
      <protection hidden="1"/>
    </xf>
    <xf numFmtId="0" fontId="5" fillId="2" borderId="2" xfId="0" applyFont="1" applyFill="1" applyBorder="1" applyAlignment="1" applyProtection="1">
      <alignment horizontal="left" vertical="top" wrapText="1"/>
      <protection hidden="1"/>
    </xf>
    <xf numFmtId="0" fontId="6" fillId="0" borderId="11" xfId="0" applyFont="1" applyBorder="1" applyAlignment="1" applyProtection="1">
      <alignment horizontal="left" vertical="center" wrapText="1"/>
      <protection hidden="1"/>
    </xf>
    <xf numFmtId="0" fontId="6" fillId="0" borderId="12" xfId="0" applyFont="1" applyBorder="1" applyAlignment="1" applyProtection="1">
      <alignment horizontal="left" vertical="center" wrapText="1"/>
      <protection hidden="1"/>
    </xf>
    <xf numFmtId="0" fontId="6" fillId="0" borderId="10" xfId="0" applyFont="1" applyBorder="1" applyAlignment="1" applyProtection="1">
      <alignment horizontal="left" vertical="center" wrapText="1"/>
      <protection hidden="1"/>
    </xf>
    <xf numFmtId="0" fontId="4" fillId="4" borderId="9" xfId="0" applyFont="1" applyFill="1" applyBorder="1" applyAlignment="1" applyProtection="1">
      <alignment horizontal="center" vertical="center" wrapText="1"/>
      <protection hidden="1"/>
    </xf>
    <xf numFmtId="0" fontId="7" fillId="6" borderId="1" xfId="0" applyFont="1" applyFill="1" applyBorder="1" applyAlignment="1" applyProtection="1">
      <alignment horizontal="center" wrapText="1"/>
      <protection hidden="1"/>
    </xf>
    <xf numFmtId="0" fontId="7" fillId="6" borderId="2" xfId="0" applyFont="1" applyFill="1" applyBorder="1" applyAlignment="1" applyProtection="1">
      <alignment horizontal="center" wrapText="1"/>
      <protection hidden="1"/>
    </xf>
    <xf numFmtId="0" fontId="9" fillId="4" borderId="9" xfId="0" applyFont="1" applyFill="1" applyBorder="1" applyAlignment="1" applyProtection="1">
      <alignment horizontal="center" vertical="top" wrapText="1"/>
      <protection hidden="1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64" fontId="6" fillId="3" borderId="11" xfId="1" applyFont="1" applyFill="1" applyBorder="1" applyAlignment="1" applyProtection="1">
      <alignment horizontal="right" vertical="center" wrapText="1"/>
      <protection locked="0"/>
    </xf>
    <xf numFmtId="164" fontId="6" fillId="3" borderId="10" xfId="1" applyFont="1" applyFill="1" applyBorder="1" applyAlignment="1" applyProtection="1">
      <alignment horizontal="right" vertical="center" wrapText="1"/>
      <protection locked="0"/>
    </xf>
    <xf numFmtId="164" fontId="6" fillId="3" borderId="11" xfId="1" applyFont="1" applyFill="1" applyBorder="1" applyAlignment="1" applyProtection="1">
      <alignment horizontal="left" vertical="center" wrapText="1"/>
      <protection locked="0"/>
    </xf>
    <xf numFmtId="164" fontId="6" fillId="3" borderId="10" xfId="1" applyFont="1" applyFill="1" applyBorder="1" applyAlignment="1" applyProtection="1">
      <alignment horizontal="left" vertical="center" wrapText="1"/>
      <protection locked="0"/>
    </xf>
    <xf numFmtId="164" fontId="4" fillId="4" borderId="11" xfId="1" applyFont="1" applyFill="1" applyBorder="1" applyAlignment="1" applyProtection="1">
      <alignment horizontal="center" wrapText="1"/>
      <protection hidden="1"/>
    </xf>
    <xf numFmtId="164" fontId="4" fillId="4" borderId="10" xfId="1" applyFont="1" applyFill="1" applyBorder="1" applyAlignment="1" applyProtection="1">
      <alignment horizontal="center" wrapText="1"/>
      <protection hidden="1"/>
    </xf>
    <xf numFmtId="164" fontId="6" fillId="3" borderId="11" xfId="1" applyFont="1" applyFill="1" applyBorder="1" applyAlignment="1" applyProtection="1">
      <alignment horizontal="center" vertical="center" wrapText="1"/>
      <protection locked="0"/>
    </xf>
    <xf numFmtId="164" fontId="6" fillId="3" borderId="10" xfId="1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top" wrapText="1"/>
      <protection hidden="1"/>
    </xf>
    <xf numFmtId="0" fontId="4" fillId="2" borderId="12" xfId="0" applyFont="1" applyFill="1" applyBorder="1" applyAlignment="1" applyProtection="1">
      <alignment horizontal="center" vertical="top" wrapText="1"/>
      <protection hidden="1"/>
    </xf>
    <xf numFmtId="0" fontId="4" fillId="2" borderId="10" xfId="0" applyFont="1" applyFill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left" wrapText="1"/>
      <protection hidden="1"/>
    </xf>
    <xf numFmtId="0" fontId="7" fillId="0" borderId="2" xfId="0" applyFont="1" applyBorder="1" applyAlignment="1" applyProtection="1">
      <alignment horizontal="left" wrapText="1"/>
      <protection hidden="1"/>
    </xf>
    <xf numFmtId="164" fontId="4" fillId="0" borderId="4" xfId="0" applyNumberFormat="1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2" borderId="9" xfId="0" applyFont="1" applyFill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left" vertical="center" wrapText="1"/>
      <protection hidden="1"/>
    </xf>
    <xf numFmtId="0" fontId="6" fillId="2" borderId="10" xfId="0" applyFont="1" applyFill="1" applyBorder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left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49" fontId="6" fillId="0" borderId="9" xfId="0" applyNumberFormat="1" applyFont="1" applyBorder="1" applyAlignment="1" applyProtection="1">
      <alignment horizontal="center" vertical="center" wrapText="1"/>
      <protection hidden="1"/>
    </xf>
    <xf numFmtId="0" fontId="6" fillId="2" borderId="9" xfId="0" applyFont="1" applyFill="1" applyBorder="1" applyAlignment="1" applyProtection="1">
      <alignment horizontal="left" wrapText="1"/>
      <protection hidden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OAFI\NOVA%20PASTA%20COAFI%202020.05\LICITA&#199;&#213;ES\Limpeza\Planilha%20de%20custo%20e%20Forma&#231;&#227;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ÂMETROS"/>
      <sheetName val="INSUMOS - UNIFORME"/>
      <sheetName val="INSUMOS - MATERIAIS"/>
      <sheetName val="INSUMOS - EQUIPAMENTOS"/>
      <sheetName val="Servente"/>
      <sheetName val="VALOR GLOBAL"/>
      <sheetName val="Uniformes"/>
    </sheetNames>
    <sheetDataSet>
      <sheetData sheetId="0">
        <row r="14">
          <cell r="A14" t="str">
            <v>Servente de limpeza</v>
          </cell>
        </row>
        <row r="35">
          <cell r="B35">
            <v>0.2</v>
          </cell>
        </row>
        <row r="36">
          <cell r="B36">
            <v>2.5000000000000001E-2</v>
          </cell>
        </row>
        <row r="38">
          <cell r="B38">
            <v>1.4999999999999999E-2</v>
          </cell>
        </row>
        <row r="39">
          <cell r="B39">
            <v>0.01</v>
          </cell>
        </row>
        <row r="40">
          <cell r="B40">
            <v>6.0000000000000001E-3</v>
          </cell>
        </row>
        <row r="41">
          <cell r="B41">
            <v>2E-3</v>
          </cell>
        </row>
        <row r="42">
          <cell r="B42">
            <v>0.08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8"/>
  <sheetViews>
    <sheetView tabSelected="1" workbookViewId="0">
      <selection activeCell="B14" sqref="B14"/>
    </sheetView>
  </sheetViews>
  <sheetFormatPr defaultRowHeight="12.75"/>
  <cols>
    <col min="1" max="1" width="8.140625" style="11" customWidth="1"/>
    <col min="2" max="2" width="47.28515625" style="11" customWidth="1"/>
    <col min="3" max="3" width="13.85546875" style="11" customWidth="1"/>
    <col min="4" max="4" width="16.140625" style="11" customWidth="1"/>
    <col min="5" max="5" width="16" style="11" customWidth="1"/>
    <col min="6" max="6" width="16.140625" style="11" customWidth="1"/>
    <col min="7" max="16384" width="9.140625" style="11"/>
  </cols>
  <sheetData>
    <row r="1" spans="1:6">
      <c r="A1" s="104" t="s">
        <v>0</v>
      </c>
      <c r="B1" s="105"/>
      <c r="C1" s="105"/>
      <c r="D1" s="105"/>
      <c r="E1" s="105"/>
      <c r="F1" s="106"/>
    </row>
    <row r="2" spans="1:6">
      <c r="A2" s="107" t="s">
        <v>1</v>
      </c>
      <c r="B2" s="108"/>
      <c r="C2" s="108"/>
      <c r="D2" s="108"/>
      <c r="E2" s="108"/>
      <c r="F2" s="109"/>
    </row>
    <row r="3" spans="1:6">
      <c r="A3" s="107" t="s">
        <v>2</v>
      </c>
      <c r="B3" s="108"/>
      <c r="C3" s="108"/>
      <c r="D3" s="108"/>
      <c r="E3" s="108"/>
      <c r="F3" s="109"/>
    </row>
    <row r="4" spans="1:6">
      <c r="A4" s="107" t="s">
        <v>3</v>
      </c>
      <c r="B4" s="108"/>
      <c r="C4" s="108"/>
      <c r="D4" s="108"/>
      <c r="E4" s="108"/>
      <c r="F4" s="109"/>
    </row>
    <row r="5" spans="1:6">
      <c r="A5" s="107" t="s">
        <v>4</v>
      </c>
      <c r="B5" s="108"/>
      <c r="C5" s="108"/>
      <c r="D5" s="108"/>
      <c r="E5" s="108"/>
      <c r="F5" s="109"/>
    </row>
    <row r="6" spans="1:6">
      <c r="A6" s="118"/>
      <c r="B6" s="119"/>
      <c r="C6" s="119"/>
      <c r="D6" s="119"/>
      <c r="E6" s="119"/>
      <c r="F6" s="120"/>
    </row>
    <row r="7" spans="1:6" ht="12.75" customHeight="1">
      <c r="A7" s="121" t="s">
        <v>164</v>
      </c>
      <c r="B7" s="122"/>
      <c r="C7" s="122"/>
      <c r="D7" s="122"/>
      <c r="E7" s="122"/>
      <c r="F7" s="123"/>
    </row>
    <row r="8" spans="1:6" ht="12.75" customHeight="1">
      <c r="A8" s="124" t="s">
        <v>169</v>
      </c>
      <c r="B8" s="125"/>
      <c r="C8" s="125"/>
      <c r="D8" s="125"/>
      <c r="E8" s="125"/>
      <c r="F8" s="126"/>
    </row>
    <row r="9" spans="1:6">
      <c r="A9" s="97"/>
      <c r="B9" s="98"/>
      <c r="C9" s="98"/>
      <c r="D9" s="98"/>
      <c r="E9" s="98"/>
      <c r="F9" s="99"/>
    </row>
    <row r="10" spans="1:6">
      <c r="A10" s="117" t="s">
        <v>162</v>
      </c>
      <c r="B10" s="117"/>
      <c r="C10" s="117"/>
      <c r="D10" s="117"/>
      <c r="E10" s="117"/>
      <c r="F10" s="117"/>
    </row>
    <row r="11" spans="1:6">
      <c r="A11" s="117" t="s">
        <v>163</v>
      </c>
      <c r="B11" s="117"/>
      <c r="C11" s="117"/>
      <c r="D11" s="117"/>
      <c r="E11" s="117"/>
      <c r="F11" s="117"/>
    </row>
    <row r="12" spans="1:6" ht="15" customHeight="1">
      <c r="A12" s="128" t="s">
        <v>122</v>
      </c>
      <c r="B12" s="130" t="s">
        <v>123</v>
      </c>
      <c r="C12" s="3" t="s">
        <v>111</v>
      </c>
      <c r="D12" s="3" t="s">
        <v>124</v>
      </c>
      <c r="E12" s="3" t="s">
        <v>112</v>
      </c>
      <c r="F12" s="3" t="s">
        <v>113</v>
      </c>
    </row>
    <row r="13" spans="1:6">
      <c r="A13" s="129"/>
      <c r="B13" s="131"/>
      <c r="C13" s="10" t="s">
        <v>125</v>
      </c>
      <c r="D13" s="10" t="s">
        <v>126</v>
      </c>
      <c r="E13" s="10" t="s">
        <v>127</v>
      </c>
      <c r="F13" s="10" t="s">
        <v>128</v>
      </c>
    </row>
    <row r="14" spans="1:6" ht="45.75" customHeight="1">
      <c r="A14" s="12">
        <v>1</v>
      </c>
      <c r="B14" s="4" t="s">
        <v>114</v>
      </c>
      <c r="C14" s="5">
        <v>1</v>
      </c>
      <c r="D14" s="100">
        <v>0</v>
      </c>
      <c r="E14" s="101">
        <f>D14*C14</f>
        <v>0</v>
      </c>
      <c r="F14" s="102">
        <f>E14*12</f>
        <v>0</v>
      </c>
    </row>
    <row r="15" spans="1:6" ht="18.75" customHeight="1">
      <c r="A15" s="6"/>
      <c r="B15" s="7"/>
      <c r="C15" s="8"/>
      <c r="D15" s="9"/>
      <c r="E15" s="8"/>
    </row>
    <row r="16" spans="1:6" ht="17.25" customHeight="1">
      <c r="A16" s="132" t="s">
        <v>122</v>
      </c>
      <c r="B16" s="127" t="s">
        <v>5</v>
      </c>
      <c r="C16" s="133" t="s">
        <v>120</v>
      </c>
      <c r="D16" s="134"/>
      <c r="E16" s="134"/>
      <c r="F16" s="135"/>
    </row>
    <row r="17" spans="1:6">
      <c r="A17" s="132"/>
      <c r="B17" s="127"/>
      <c r="C17" s="3" t="s">
        <v>115</v>
      </c>
      <c r="D17" s="3" t="s">
        <v>116</v>
      </c>
      <c r="E17" s="3" t="s">
        <v>112</v>
      </c>
      <c r="F17" s="3" t="s">
        <v>113</v>
      </c>
    </row>
    <row r="18" spans="1:6" ht="18.75" customHeight="1">
      <c r="A18" s="12" t="s">
        <v>137</v>
      </c>
      <c r="B18" s="4" t="s">
        <v>119</v>
      </c>
      <c r="C18" s="5">
        <v>12</v>
      </c>
      <c r="D18" s="100">
        <v>0</v>
      </c>
      <c r="E18" s="101">
        <f>C18*D18</f>
        <v>0</v>
      </c>
      <c r="F18" s="100">
        <f>E18*12</f>
        <v>0</v>
      </c>
    </row>
    <row r="19" spans="1:6" ht="18.75" customHeight="1">
      <c r="A19" s="12" t="s">
        <v>138</v>
      </c>
      <c r="B19" s="4" t="s">
        <v>118</v>
      </c>
      <c r="C19" s="5">
        <v>1</v>
      </c>
      <c r="D19" s="100">
        <v>0</v>
      </c>
      <c r="E19" s="101">
        <f>C19*D19</f>
        <v>0</v>
      </c>
      <c r="F19" s="100">
        <f>E19*12</f>
        <v>0</v>
      </c>
    </row>
    <row r="20" spans="1:6">
      <c r="A20" s="127" t="s">
        <v>117</v>
      </c>
      <c r="B20" s="127"/>
      <c r="C20" s="127"/>
      <c r="D20" s="127"/>
      <c r="E20" s="103">
        <f>SUM(E18:E19)</f>
        <v>0</v>
      </c>
      <c r="F20" s="103">
        <f>SUM(F18:F19)</f>
        <v>0</v>
      </c>
    </row>
    <row r="21" spans="1:6">
      <c r="A21" s="127" t="s">
        <v>121</v>
      </c>
      <c r="B21" s="127"/>
      <c r="C21" s="127"/>
      <c r="D21" s="127"/>
      <c r="E21" s="103">
        <f>SUM(E14,E20)</f>
        <v>0</v>
      </c>
      <c r="F21" s="103">
        <f>SUM(F14,F20)</f>
        <v>0</v>
      </c>
    </row>
    <row r="22" spans="1:6" ht="15">
      <c r="E22" s="93"/>
      <c r="F22" s="93"/>
    </row>
    <row r="23" spans="1:6">
      <c r="E23" s="96"/>
      <c r="F23" s="96"/>
    </row>
    <row r="24" spans="1:6">
      <c r="E24" s="95"/>
      <c r="F24" s="95"/>
    </row>
    <row r="27" spans="1:6">
      <c r="C27" s="94"/>
      <c r="D27" s="94"/>
    </row>
    <row r="28" spans="1:6">
      <c r="C28" s="95"/>
      <c r="D28" s="95"/>
    </row>
  </sheetData>
  <mergeCells count="12">
    <mergeCell ref="A21:D21"/>
    <mergeCell ref="A12:A13"/>
    <mergeCell ref="B16:B17"/>
    <mergeCell ref="B12:B13"/>
    <mergeCell ref="A16:A17"/>
    <mergeCell ref="C16:F16"/>
    <mergeCell ref="A20:D20"/>
    <mergeCell ref="A11:F11"/>
    <mergeCell ref="A6:F6"/>
    <mergeCell ref="A7:F7"/>
    <mergeCell ref="A8:F8"/>
    <mergeCell ref="A10:F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8"/>
  <sheetViews>
    <sheetView showGridLines="0" zoomScaleNormal="100" zoomScaleSheetLayoutView="100" workbookViewId="0">
      <selection activeCell="B15" sqref="B15:C15"/>
    </sheetView>
  </sheetViews>
  <sheetFormatPr defaultColWidth="0" defaultRowHeight="12" zeroHeight="1"/>
  <cols>
    <col min="1" max="1" width="5" style="18" customWidth="1"/>
    <col min="2" max="2" width="48.7109375" style="18" customWidth="1"/>
    <col min="3" max="3" width="18" style="18" customWidth="1"/>
    <col min="4" max="4" width="16.85546875" style="18" bestFit="1" customWidth="1"/>
    <col min="5" max="5" width="17.42578125" style="18" hidden="1" customWidth="1"/>
    <col min="6" max="16384" width="0" style="18" hidden="1"/>
  </cols>
  <sheetData>
    <row r="1" spans="1:4" ht="12.75">
      <c r="A1" s="111" t="s">
        <v>0</v>
      </c>
      <c r="B1" s="112"/>
      <c r="C1" s="112"/>
      <c r="D1" s="113"/>
    </row>
    <row r="2" spans="1:4" ht="12.75">
      <c r="A2" s="114" t="s">
        <v>1</v>
      </c>
      <c r="B2" s="115"/>
      <c r="C2" s="115"/>
      <c r="D2" s="116"/>
    </row>
    <row r="3" spans="1:4" ht="12.75">
      <c r="A3" s="114" t="s">
        <v>2</v>
      </c>
      <c r="B3" s="115"/>
      <c r="C3" s="115"/>
      <c r="D3" s="116"/>
    </row>
    <row r="4" spans="1:4" ht="12.75">
      <c r="A4" s="114" t="s">
        <v>3</v>
      </c>
      <c r="B4" s="115"/>
      <c r="C4" s="115"/>
      <c r="D4" s="116"/>
    </row>
    <row r="5" spans="1:4" ht="12.75">
      <c r="A5" s="114" t="s">
        <v>4</v>
      </c>
      <c r="B5" s="115"/>
      <c r="C5" s="115"/>
      <c r="D5" s="116"/>
    </row>
    <row r="6" spans="1:4">
      <c r="A6" s="19"/>
      <c r="B6" s="19"/>
      <c r="C6" s="19"/>
      <c r="D6" s="19"/>
    </row>
    <row r="7" spans="1:4" ht="12.75">
      <c r="A7" s="192" t="s">
        <v>139</v>
      </c>
      <c r="B7" s="192"/>
      <c r="C7" s="193" t="s">
        <v>165</v>
      </c>
      <c r="D7" s="193"/>
    </row>
    <row r="8" spans="1:4" ht="12.75">
      <c r="A8" s="192" t="s">
        <v>166</v>
      </c>
      <c r="B8" s="192"/>
      <c r="C8" s="194" t="s">
        <v>168</v>
      </c>
      <c r="D8" s="194"/>
    </row>
    <row r="9" spans="1:4"/>
    <row r="10" spans="1:4" ht="12.75">
      <c r="A10" s="13"/>
      <c r="B10" s="13"/>
      <c r="C10" s="13"/>
      <c r="D10" s="13"/>
    </row>
    <row r="11" spans="1:4" ht="12.75">
      <c r="A11" s="16" t="s">
        <v>7</v>
      </c>
      <c r="B11" s="142" t="s">
        <v>8</v>
      </c>
      <c r="C11" s="142"/>
      <c r="D11" s="23"/>
    </row>
    <row r="12" spans="1:4" ht="12.75">
      <c r="A12" s="16" t="s">
        <v>9</v>
      </c>
      <c r="B12" s="142" t="s">
        <v>10</v>
      </c>
      <c r="C12" s="142"/>
      <c r="D12" s="1" t="s">
        <v>105</v>
      </c>
    </row>
    <row r="13" spans="1:4" ht="12.75">
      <c r="A13" s="16" t="s">
        <v>11</v>
      </c>
      <c r="B13" s="142" t="s">
        <v>12</v>
      </c>
      <c r="C13" s="142"/>
      <c r="D13" s="14"/>
    </row>
    <row r="14" spans="1:4" ht="12.75">
      <c r="A14" s="16" t="s">
        <v>13</v>
      </c>
      <c r="B14" s="189" t="s">
        <v>14</v>
      </c>
      <c r="C14" s="190"/>
      <c r="D14" s="15"/>
    </row>
    <row r="15" spans="1:4" ht="12.75">
      <c r="A15" s="16" t="s">
        <v>15</v>
      </c>
      <c r="B15" s="142" t="s">
        <v>16</v>
      </c>
      <c r="C15" s="142"/>
      <c r="D15" s="16">
        <v>12</v>
      </c>
    </row>
    <row r="16" spans="1:4">
      <c r="A16" s="20"/>
      <c r="B16" s="20"/>
      <c r="C16" s="21"/>
      <c r="D16" s="20"/>
    </row>
    <row r="17" spans="1:4" ht="12.75">
      <c r="A17" s="191" t="s">
        <v>17</v>
      </c>
      <c r="B17" s="191"/>
      <c r="C17" s="191"/>
      <c r="D17" s="191"/>
    </row>
    <row r="18" spans="1:4" ht="30" customHeight="1">
      <c r="A18" s="188" t="s">
        <v>18</v>
      </c>
      <c r="B18" s="188"/>
      <c r="C18" s="188"/>
      <c r="D18" s="188"/>
    </row>
    <row r="19" spans="1:4" ht="38.25">
      <c r="A19" s="16">
        <v>1</v>
      </c>
      <c r="B19" s="142" t="s">
        <v>19</v>
      </c>
      <c r="C19" s="142"/>
      <c r="D19" s="16" t="s">
        <v>167</v>
      </c>
    </row>
    <row r="20" spans="1:4" ht="12.75">
      <c r="A20" s="16">
        <v>2</v>
      </c>
      <c r="B20" s="142" t="s">
        <v>20</v>
      </c>
      <c r="C20" s="142"/>
      <c r="D20" s="16" t="s">
        <v>106</v>
      </c>
    </row>
    <row r="21" spans="1:4" ht="12.75">
      <c r="A21" s="16">
        <v>3</v>
      </c>
      <c r="B21" s="142" t="s">
        <v>21</v>
      </c>
      <c r="C21" s="142"/>
      <c r="D21" s="22"/>
    </row>
    <row r="22" spans="1:4" ht="38.25">
      <c r="A22" s="16">
        <v>4</v>
      </c>
      <c r="B22" s="142" t="s">
        <v>22</v>
      </c>
      <c r="C22" s="142"/>
      <c r="D22" s="16" t="s">
        <v>167</v>
      </c>
    </row>
    <row r="23" spans="1:4" ht="12.75">
      <c r="A23" s="16">
        <v>5</v>
      </c>
      <c r="B23" s="142" t="s">
        <v>23</v>
      </c>
      <c r="C23" s="142"/>
      <c r="D23" s="23"/>
    </row>
    <row r="24" spans="1:4" ht="12.75">
      <c r="A24" s="24"/>
      <c r="B24" s="24"/>
      <c r="C24" s="24"/>
      <c r="D24" s="25"/>
    </row>
    <row r="25" spans="1:4" ht="12.75">
      <c r="A25" s="24"/>
      <c r="B25" s="24"/>
      <c r="C25" s="24"/>
      <c r="D25" s="25"/>
    </row>
    <row r="26" spans="1:4" ht="12.75">
      <c r="A26" s="191" t="s">
        <v>24</v>
      </c>
      <c r="B26" s="191"/>
      <c r="C26" s="191"/>
      <c r="D26" s="191"/>
    </row>
    <row r="27" spans="1:4" ht="12.75">
      <c r="A27" s="26">
        <v>1</v>
      </c>
      <c r="B27" s="188" t="s">
        <v>25</v>
      </c>
      <c r="C27" s="188"/>
      <c r="D27" s="26" t="s">
        <v>26</v>
      </c>
    </row>
    <row r="28" spans="1:4" ht="12.75">
      <c r="A28" s="27" t="s">
        <v>7</v>
      </c>
      <c r="B28" s="142" t="s">
        <v>27</v>
      </c>
      <c r="C28" s="142"/>
      <c r="D28" s="28">
        <v>0</v>
      </c>
    </row>
    <row r="29" spans="1:4" ht="12.75">
      <c r="A29" s="27" t="s">
        <v>9</v>
      </c>
      <c r="B29" s="142" t="s">
        <v>107</v>
      </c>
      <c r="C29" s="142"/>
      <c r="D29" s="28">
        <f>D28*30%</f>
        <v>0</v>
      </c>
    </row>
    <row r="30" spans="1:4" ht="15" customHeight="1">
      <c r="A30" s="180" t="s">
        <v>29</v>
      </c>
      <c r="B30" s="181"/>
      <c r="C30" s="182"/>
      <c r="D30" s="29">
        <f>SUM(D28:D29)</f>
        <v>0</v>
      </c>
    </row>
    <row r="31" spans="1:4" ht="24" customHeight="1">
      <c r="A31" s="183" t="s">
        <v>140</v>
      </c>
      <c r="B31" s="184"/>
      <c r="C31" s="184"/>
      <c r="D31" s="184"/>
    </row>
    <row r="32" spans="1:4" ht="12.75">
      <c r="A32" s="185"/>
      <c r="B32" s="186"/>
      <c r="C32" s="186"/>
      <c r="D32" s="186"/>
    </row>
    <row r="33" spans="1:4" ht="15" customHeight="1">
      <c r="A33" s="187" t="s">
        <v>30</v>
      </c>
      <c r="B33" s="186"/>
      <c r="C33" s="186"/>
      <c r="D33" s="186"/>
    </row>
    <row r="34" spans="1:4" ht="15" customHeight="1">
      <c r="A34" s="187" t="s">
        <v>31</v>
      </c>
      <c r="B34" s="186"/>
      <c r="C34" s="186"/>
      <c r="D34" s="186"/>
    </row>
    <row r="35" spans="1:4" ht="25.5" customHeight="1">
      <c r="A35" s="32" t="s">
        <v>32</v>
      </c>
      <c r="B35" s="32" t="s">
        <v>33</v>
      </c>
      <c r="C35" s="32" t="s">
        <v>34</v>
      </c>
      <c r="D35" s="32" t="s">
        <v>26</v>
      </c>
    </row>
    <row r="36" spans="1:4" ht="12.75">
      <c r="A36" s="33" t="s">
        <v>7</v>
      </c>
      <c r="B36" s="34" t="s">
        <v>141</v>
      </c>
      <c r="C36" s="35">
        <v>8.3299999999999999E-2</v>
      </c>
      <c r="D36" s="36">
        <f>C36*D30</f>
        <v>0</v>
      </c>
    </row>
    <row r="37" spans="1:4" ht="26.25" customHeight="1">
      <c r="A37" s="37" t="s">
        <v>9</v>
      </c>
      <c r="B37" s="38" t="s">
        <v>142</v>
      </c>
      <c r="C37" s="39">
        <v>2.7799999999999998E-2</v>
      </c>
      <c r="D37" s="40">
        <f>D30*C37</f>
        <v>0</v>
      </c>
    </row>
    <row r="38" spans="1:4" ht="12.75">
      <c r="A38" s="136" t="s">
        <v>35</v>
      </c>
      <c r="B38" s="136"/>
      <c r="C38" s="42">
        <f>SUM(C36:C37)</f>
        <v>0.1111</v>
      </c>
      <c r="D38" s="43">
        <f>SUM(D36:D37)</f>
        <v>0</v>
      </c>
    </row>
    <row r="39" spans="1:4" ht="12.75">
      <c r="A39" s="33" t="s">
        <v>11</v>
      </c>
      <c r="B39" s="34" t="s">
        <v>36</v>
      </c>
      <c r="C39" s="35">
        <f>C38*C55</f>
        <v>3.7551800000000003E-2</v>
      </c>
      <c r="D39" s="36">
        <f>D30*C39</f>
        <v>0</v>
      </c>
    </row>
    <row r="40" spans="1:4" ht="12.75">
      <c r="A40" s="136" t="s">
        <v>37</v>
      </c>
      <c r="B40" s="136"/>
      <c r="C40" s="42">
        <f>SUM(C38:C39)</f>
        <v>0.1486518</v>
      </c>
      <c r="D40" s="43">
        <f>SUM(D38:D39)</f>
        <v>0</v>
      </c>
    </row>
    <row r="41" spans="1:4" ht="53.25" customHeight="1">
      <c r="A41" s="163" t="s">
        <v>143</v>
      </c>
      <c r="B41" s="164"/>
      <c r="C41" s="164"/>
      <c r="D41" s="165"/>
    </row>
    <row r="42" spans="1:4" ht="40.5" customHeight="1">
      <c r="A42" s="166" t="s">
        <v>144</v>
      </c>
      <c r="B42" s="167"/>
      <c r="C42" s="167"/>
      <c r="D42" s="168"/>
    </row>
    <row r="43" spans="1:4" ht="51.75" customHeight="1">
      <c r="A43" s="169" t="s">
        <v>145</v>
      </c>
      <c r="B43" s="170"/>
      <c r="C43" s="170"/>
      <c r="D43" s="171"/>
    </row>
    <row r="44" spans="1:4" ht="15" customHeight="1">
      <c r="A44" s="31"/>
      <c r="B44" s="30"/>
      <c r="C44" s="30"/>
      <c r="D44" s="30"/>
    </row>
    <row r="45" spans="1:4" ht="25.5" customHeight="1">
      <c r="A45" s="149" t="s">
        <v>38</v>
      </c>
      <c r="B45" s="150"/>
      <c r="C45" s="150"/>
      <c r="D45" s="150"/>
    </row>
    <row r="46" spans="1:4" ht="17.25" customHeight="1">
      <c r="A46" s="46" t="s">
        <v>39</v>
      </c>
      <c r="B46" s="46" t="s">
        <v>40</v>
      </c>
      <c r="C46" s="46" t="s">
        <v>34</v>
      </c>
      <c r="D46" s="46" t="s">
        <v>26</v>
      </c>
    </row>
    <row r="47" spans="1:4" ht="12.75">
      <c r="A47" s="47" t="s">
        <v>7</v>
      </c>
      <c r="B47" s="48" t="s">
        <v>41</v>
      </c>
      <c r="C47" s="49">
        <f>[1]PARÂMETROS!B35</f>
        <v>0.2</v>
      </c>
      <c r="D47" s="50">
        <f>D30*C47</f>
        <v>0</v>
      </c>
    </row>
    <row r="48" spans="1:4" ht="12.75">
      <c r="A48" s="47" t="s">
        <v>9</v>
      </c>
      <c r="B48" s="48" t="s">
        <v>42</v>
      </c>
      <c r="C48" s="49">
        <f>[1]PARÂMETROS!B36</f>
        <v>2.5000000000000001E-2</v>
      </c>
      <c r="D48" s="50">
        <f>D30*C48</f>
        <v>0</v>
      </c>
    </row>
    <row r="49" spans="1:4" ht="12.75">
      <c r="A49" s="47" t="s">
        <v>11</v>
      </c>
      <c r="B49" s="48" t="s">
        <v>43</v>
      </c>
      <c r="C49" s="92">
        <v>0</v>
      </c>
      <c r="D49" s="51">
        <f>D30*C49</f>
        <v>0</v>
      </c>
    </row>
    <row r="50" spans="1:4" ht="12.75">
      <c r="A50" s="47" t="s">
        <v>13</v>
      </c>
      <c r="B50" s="48" t="s">
        <v>44</v>
      </c>
      <c r="C50" s="49">
        <f>[1]PARÂMETROS!B38</f>
        <v>1.4999999999999999E-2</v>
      </c>
      <c r="D50" s="50">
        <f>D30*C50</f>
        <v>0</v>
      </c>
    </row>
    <row r="51" spans="1:4" ht="12.75">
      <c r="A51" s="47" t="s">
        <v>15</v>
      </c>
      <c r="B51" s="48" t="s">
        <v>45</v>
      </c>
      <c r="C51" s="49">
        <f>[1]PARÂMETROS!B39</f>
        <v>0.01</v>
      </c>
      <c r="D51" s="50">
        <f>D30*C51</f>
        <v>0</v>
      </c>
    </row>
    <row r="52" spans="1:4" ht="12.75">
      <c r="A52" s="47" t="s">
        <v>46</v>
      </c>
      <c r="B52" s="48" t="s">
        <v>47</v>
      </c>
      <c r="C52" s="49">
        <f>[1]PARÂMETROS!B40</f>
        <v>6.0000000000000001E-3</v>
      </c>
      <c r="D52" s="50">
        <f>D30*C52</f>
        <v>0</v>
      </c>
    </row>
    <row r="53" spans="1:4" ht="12.75">
      <c r="A53" s="47" t="s">
        <v>48</v>
      </c>
      <c r="B53" s="48" t="s">
        <v>49</v>
      </c>
      <c r="C53" s="49">
        <f>[1]PARÂMETROS!B41</f>
        <v>2E-3</v>
      </c>
      <c r="D53" s="50">
        <f>D30*C53</f>
        <v>0</v>
      </c>
    </row>
    <row r="54" spans="1:4" ht="12.75">
      <c r="A54" s="47" t="s">
        <v>50</v>
      </c>
      <c r="B54" s="48" t="s">
        <v>51</v>
      </c>
      <c r="C54" s="49">
        <f>[1]PARÂMETROS!B42</f>
        <v>0.08</v>
      </c>
      <c r="D54" s="50">
        <f>D30*C54</f>
        <v>0</v>
      </c>
    </row>
    <row r="55" spans="1:4" ht="12.75">
      <c r="A55" s="162" t="s">
        <v>52</v>
      </c>
      <c r="B55" s="162"/>
      <c r="C55" s="52">
        <f>SUM(C47:C54)</f>
        <v>0.33800000000000002</v>
      </c>
      <c r="D55" s="53">
        <f>SUM(D47:D54)</f>
        <v>0</v>
      </c>
    </row>
    <row r="56" spans="1:4" ht="27" customHeight="1">
      <c r="A56" s="163" t="s">
        <v>146</v>
      </c>
      <c r="B56" s="164"/>
      <c r="C56" s="164"/>
      <c r="D56" s="165"/>
    </row>
    <row r="57" spans="1:4" ht="27" customHeight="1">
      <c r="A57" s="166" t="s">
        <v>147</v>
      </c>
      <c r="B57" s="167"/>
      <c r="C57" s="167"/>
      <c r="D57" s="168"/>
    </row>
    <row r="58" spans="1:4" ht="27" customHeight="1">
      <c r="A58" s="169" t="s">
        <v>148</v>
      </c>
      <c r="B58" s="170"/>
      <c r="C58" s="170"/>
      <c r="D58" s="171"/>
    </row>
    <row r="59" spans="1:4" ht="15" customHeight="1">
      <c r="A59" s="30"/>
      <c r="B59" s="30"/>
      <c r="C59" s="30"/>
      <c r="D59" s="30"/>
    </row>
    <row r="60" spans="1:4" ht="15" customHeight="1">
      <c r="A60" s="149" t="s">
        <v>53</v>
      </c>
      <c r="B60" s="150"/>
      <c r="C60" s="150"/>
      <c r="D60" s="150"/>
    </row>
    <row r="61" spans="1:4" ht="12.75">
      <c r="A61" s="54" t="s">
        <v>54</v>
      </c>
      <c r="B61" s="54" t="s">
        <v>55</v>
      </c>
      <c r="C61" s="54" t="s">
        <v>108</v>
      </c>
      <c r="D61" s="54" t="s">
        <v>56</v>
      </c>
    </row>
    <row r="62" spans="1:4" ht="12.75">
      <c r="A62" s="55" t="s">
        <v>7</v>
      </c>
      <c r="B62" s="56" t="s">
        <v>149</v>
      </c>
      <c r="C62" s="28">
        <v>0</v>
      </c>
      <c r="D62" s="57">
        <f>IF((C62*22*2)-(D28*6%)&gt;0,(C62*22*2)-(D28*6%),0)</f>
        <v>0</v>
      </c>
    </row>
    <row r="63" spans="1:4" ht="12.75">
      <c r="A63" s="2" t="s">
        <v>9</v>
      </c>
      <c r="B63" s="58" t="s">
        <v>150</v>
      </c>
      <c r="C63" s="17">
        <v>0</v>
      </c>
      <c r="D63" s="59">
        <f>(C63*22)-(C63*22*18%)</f>
        <v>0</v>
      </c>
    </row>
    <row r="64" spans="1:4" ht="12.75">
      <c r="A64" s="2" t="s">
        <v>11</v>
      </c>
      <c r="B64" s="58" t="s">
        <v>151</v>
      </c>
      <c r="C64" s="178">
        <v>0</v>
      </c>
      <c r="D64" s="179"/>
    </row>
    <row r="65" spans="1:4" ht="12.75">
      <c r="A65" s="55" t="s">
        <v>13</v>
      </c>
      <c r="B65" s="38" t="s">
        <v>136</v>
      </c>
      <c r="C65" s="172">
        <v>0</v>
      </c>
      <c r="D65" s="173"/>
    </row>
    <row r="66" spans="1:4" ht="12.75">
      <c r="A66" s="55" t="s">
        <v>15</v>
      </c>
      <c r="B66" s="60" t="s">
        <v>129</v>
      </c>
      <c r="C66" s="174"/>
      <c r="D66" s="175"/>
    </row>
    <row r="67" spans="1:4" ht="12.75">
      <c r="A67" s="55" t="s">
        <v>46</v>
      </c>
      <c r="B67" s="60" t="s">
        <v>129</v>
      </c>
      <c r="C67" s="178"/>
      <c r="D67" s="179"/>
    </row>
    <row r="68" spans="1:4" ht="15" customHeight="1">
      <c r="A68" s="139" t="s">
        <v>57</v>
      </c>
      <c r="B68" s="140"/>
      <c r="C68" s="176">
        <f>D62+D63++C64+C65+C66+C67</f>
        <v>0</v>
      </c>
      <c r="D68" s="177"/>
    </row>
    <row r="69" spans="1:4" ht="27" customHeight="1">
      <c r="A69" s="160" t="s">
        <v>58</v>
      </c>
      <c r="B69" s="161"/>
      <c r="C69" s="161"/>
      <c r="D69" s="161"/>
    </row>
    <row r="70" spans="1:4">
      <c r="A70" s="152"/>
      <c r="B70" s="153"/>
      <c r="C70" s="153"/>
      <c r="D70" s="153"/>
    </row>
    <row r="71" spans="1:4" ht="29.25" customHeight="1">
      <c r="A71" s="149" t="s">
        <v>59</v>
      </c>
      <c r="B71" s="150"/>
      <c r="C71" s="150"/>
      <c r="D71" s="150"/>
    </row>
    <row r="72" spans="1:4" ht="12.75">
      <c r="A72" s="32">
        <v>2</v>
      </c>
      <c r="B72" s="32" t="s">
        <v>60</v>
      </c>
      <c r="C72" s="32" t="s">
        <v>34</v>
      </c>
      <c r="D72" s="32" t="s">
        <v>26</v>
      </c>
    </row>
    <row r="73" spans="1:4" ht="12.75">
      <c r="A73" s="16" t="s">
        <v>32</v>
      </c>
      <c r="B73" s="61" t="s">
        <v>33</v>
      </c>
      <c r="C73" s="62">
        <f>C40</f>
        <v>0.1486518</v>
      </c>
      <c r="D73" s="63">
        <f>D40</f>
        <v>0</v>
      </c>
    </row>
    <row r="74" spans="1:4" ht="12.75">
      <c r="A74" s="16" t="s">
        <v>39</v>
      </c>
      <c r="B74" s="61" t="s">
        <v>40</v>
      </c>
      <c r="C74" s="62">
        <f>C55</f>
        <v>0.33800000000000002</v>
      </c>
      <c r="D74" s="63">
        <f>D55</f>
        <v>0</v>
      </c>
    </row>
    <row r="75" spans="1:4" ht="12.75">
      <c r="A75" s="16" t="s">
        <v>54</v>
      </c>
      <c r="B75" s="61" t="s">
        <v>55</v>
      </c>
      <c r="C75" s="62"/>
      <c r="D75" s="63">
        <f>C68</f>
        <v>0</v>
      </c>
    </row>
    <row r="76" spans="1:4" ht="12.75">
      <c r="A76" s="136" t="s">
        <v>62</v>
      </c>
      <c r="B76" s="136"/>
      <c r="C76" s="64" t="s">
        <v>61</v>
      </c>
      <c r="D76" s="65">
        <f>SUM(D73:D75)</f>
        <v>0</v>
      </c>
    </row>
    <row r="77" spans="1:4">
      <c r="A77" s="66"/>
      <c r="B77" s="67"/>
      <c r="C77" s="67"/>
      <c r="D77" s="67"/>
    </row>
    <row r="78" spans="1:4">
      <c r="A78" s="66"/>
      <c r="B78" s="67"/>
      <c r="C78" s="67"/>
      <c r="D78" s="67"/>
    </row>
    <row r="79" spans="1:4" ht="27" customHeight="1">
      <c r="A79" s="149" t="s">
        <v>63</v>
      </c>
      <c r="B79" s="150"/>
      <c r="C79" s="150"/>
      <c r="D79" s="150"/>
    </row>
    <row r="80" spans="1:4" ht="18.75" customHeight="1">
      <c r="A80" s="32">
        <v>3</v>
      </c>
      <c r="B80" s="32" t="s">
        <v>64</v>
      </c>
      <c r="C80" s="32" t="s">
        <v>34</v>
      </c>
      <c r="D80" s="32" t="s">
        <v>26</v>
      </c>
    </row>
    <row r="81" spans="1:4" ht="12.75">
      <c r="A81" s="16" t="s">
        <v>7</v>
      </c>
      <c r="B81" s="61" t="s">
        <v>65</v>
      </c>
      <c r="C81" s="110">
        <v>0</v>
      </c>
      <c r="D81" s="63">
        <f t="shared" ref="D81:D86" si="0">D$30*C81</f>
        <v>0</v>
      </c>
    </row>
    <row r="82" spans="1:4" ht="37.5">
      <c r="A82" s="16" t="s">
        <v>9</v>
      </c>
      <c r="B82" s="61" t="s">
        <v>152</v>
      </c>
      <c r="C82" s="110">
        <v>0</v>
      </c>
      <c r="D82" s="63">
        <f t="shared" si="0"/>
        <v>0</v>
      </c>
    </row>
    <row r="83" spans="1:4" ht="62.25">
      <c r="A83" s="16" t="s">
        <v>11</v>
      </c>
      <c r="B83" s="61" t="s">
        <v>153</v>
      </c>
      <c r="C83" s="110">
        <v>0</v>
      </c>
      <c r="D83" s="63">
        <f t="shared" si="0"/>
        <v>0</v>
      </c>
    </row>
    <row r="84" spans="1:4" ht="12.75">
      <c r="A84" s="16" t="s">
        <v>13</v>
      </c>
      <c r="B84" s="61" t="s">
        <v>66</v>
      </c>
      <c r="C84" s="68">
        <v>1.9400000000000001E-2</v>
      </c>
      <c r="D84" s="63">
        <f t="shared" si="0"/>
        <v>0</v>
      </c>
    </row>
    <row r="85" spans="1:4" ht="62.25">
      <c r="A85" s="16" t="s">
        <v>15</v>
      </c>
      <c r="B85" s="61" t="s">
        <v>154</v>
      </c>
      <c r="C85" s="110">
        <v>0</v>
      </c>
      <c r="D85" s="63">
        <f t="shared" si="0"/>
        <v>0</v>
      </c>
    </row>
    <row r="86" spans="1:4" ht="62.25">
      <c r="A86" s="16" t="s">
        <v>46</v>
      </c>
      <c r="B86" s="61" t="s">
        <v>155</v>
      </c>
      <c r="C86" s="110">
        <v>0</v>
      </c>
      <c r="D86" s="63">
        <f t="shared" si="0"/>
        <v>0</v>
      </c>
    </row>
    <row r="87" spans="1:4" ht="12.75">
      <c r="A87" s="136" t="s">
        <v>67</v>
      </c>
      <c r="B87" s="136"/>
      <c r="C87" s="69">
        <f>SUM(C81:C86)</f>
        <v>1.9400000000000001E-2</v>
      </c>
      <c r="D87" s="65">
        <f>SUM(D81:D86)</f>
        <v>0</v>
      </c>
    </row>
    <row r="88" spans="1:4" ht="66" customHeight="1">
      <c r="A88" s="154" t="s">
        <v>156</v>
      </c>
      <c r="B88" s="155"/>
      <c r="C88" s="155"/>
      <c r="D88" s="155"/>
    </row>
    <row r="89" spans="1:4" ht="12.75">
      <c r="A89" s="31"/>
      <c r="B89" s="30"/>
      <c r="C89" s="30"/>
      <c r="D89" s="30"/>
    </row>
    <row r="90" spans="1:4" ht="12.75">
      <c r="A90" s="149" t="s">
        <v>68</v>
      </c>
      <c r="B90" s="150"/>
      <c r="C90" s="150"/>
      <c r="D90" s="150"/>
    </row>
    <row r="91" spans="1:4"/>
    <row r="92" spans="1:4" ht="51" customHeight="1">
      <c r="A92" s="156" t="s">
        <v>157</v>
      </c>
      <c r="B92" s="157"/>
      <c r="C92" s="157"/>
      <c r="D92" s="158"/>
    </row>
    <row r="93" spans="1:4" ht="12.75">
      <c r="A93" s="44"/>
      <c r="B93" s="45"/>
      <c r="C93" s="45"/>
      <c r="D93" s="45"/>
    </row>
    <row r="94" spans="1:4" ht="24.75" customHeight="1">
      <c r="A94" s="149" t="s">
        <v>69</v>
      </c>
      <c r="B94" s="150"/>
      <c r="C94" s="150"/>
      <c r="D94" s="150"/>
    </row>
    <row r="95" spans="1:4" ht="19.5" customHeight="1">
      <c r="A95" s="32" t="s">
        <v>70</v>
      </c>
      <c r="B95" s="32" t="s">
        <v>71</v>
      </c>
      <c r="C95" s="32" t="s">
        <v>34</v>
      </c>
      <c r="D95" s="32" t="s">
        <v>26</v>
      </c>
    </row>
    <row r="96" spans="1:4" ht="38.25">
      <c r="A96" s="16" t="s">
        <v>7</v>
      </c>
      <c r="B96" s="61" t="s">
        <v>158</v>
      </c>
      <c r="C96" s="70">
        <v>9.9400000000000002E-2</v>
      </c>
      <c r="D96" s="63">
        <f t="shared" ref="D96:D100" si="1">D$30*C96</f>
        <v>0</v>
      </c>
    </row>
    <row r="97" spans="1:4" ht="12.75">
      <c r="A97" s="16" t="s">
        <v>9</v>
      </c>
      <c r="B97" s="61" t="s">
        <v>72</v>
      </c>
      <c r="C97" s="71">
        <v>0</v>
      </c>
      <c r="D97" s="63">
        <f t="shared" si="1"/>
        <v>0</v>
      </c>
    </row>
    <row r="98" spans="1:4" ht="12.75">
      <c r="A98" s="16" t="s">
        <v>11</v>
      </c>
      <c r="B98" s="61" t="s">
        <v>73</v>
      </c>
      <c r="C98" s="71">
        <v>0</v>
      </c>
      <c r="D98" s="63">
        <f t="shared" si="1"/>
        <v>0</v>
      </c>
    </row>
    <row r="99" spans="1:4" ht="12.75">
      <c r="A99" s="16" t="s">
        <v>13</v>
      </c>
      <c r="B99" s="61" t="s">
        <v>74</v>
      </c>
      <c r="C99" s="71">
        <v>0</v>
      </c>
      <c r="D99" s="63">
        <f t="shared" si="1"/>
        <v>0</v>
      </c>
    </row>
    <row r="100" spans="1:4" ht="12.75">
      <c r="A100" s="16" t="s">
        <v>15</v>
      </c>
      <c r="B100" s="61" t="s">
        <v>75</v>
      </c>
      <c r="C100" s="71">
        <v>0</v>
      </c>
      <c r="D100" s="63">
        <f t="shared" si="1"/>
        <v>0</v>
      </c>
    </row>
    <row r="101" spans="1:4" ht="12.75">
      <c r="A101" s="159" t="s">
        <v>76</v>
      </c>
      <c r="B101" s="159"/>
      <c r="C101" s="72">
        <f>SUM(C96:C100)</f>
        <v>9.9400000000000002E-2</v>
      </c>
      <c r="D101" s="73">
        <f>SUM(D96:D100)</f>
        <v>0</v>
      </c>
    </row>
    <row r="102" spans="1:4" ht="12.75">
      <c r="A102" s="16" t="s">
        <v>48</v>
      </c>
      <c r="B102" s="38" t="s">
        <v>77</v>
      </c>
      <c r="C102" s="74">
        <f>C55*C101</f>
        <v>3.3597200000000001E-2</v>
      </c>
      <c r="D102" s="63">
        <f>C102*D30</f>
        <v>0</v>
      </c>
    </row>
    <row r="103" spans="1:4" ht="12.75">
      <c r="A103" s="136" t="s">
        <v>78</v>
      </c>
      <c r="B103" s="136"/>
      <c r="C103" s="75">
        <f>C101+C102</f>
        <v>0.13299720000000001</v>
      </c>
      <c r="D103" s="65">
        <f>D101+D102</f>
        <v>0</v>
      </c>
    </row>
    <row r="104" spans="1:4" ht="12.75">
      <c r="A104" s="31"/>
      <c r="B104" s="30"/>
      <c r="C104" s="30"/>
      <c r="D104" s="30"/>
    </row>
    <row r="105" spans="1:4" ht="26.25" customHeight="1">
      <c r="A105" s="149" t="s">
        <v>79</v>
      </c>
      <c r="B105" s="150"/>
      <c r="C105" s="150"/>
      <c r="D105" s="150"/>
    </row>
    <row r="106" spans="1:4" ht="12.75">
      <c r="A106" s="32">
        <v>4</v>
      </c>
      <c r="B106" s="32" t="s">
        <v>80</v>
      </c>
      <c r="C106" s="32" t="s">
        <v>34</v>
      </c>
      <c r="D106" s="32" t="s">
        <v>26</v>
      </c>
    </row>
    <row r="107" spans="1:4" ht="12.75">
      <c r="A107" s="27" t="s">
        <v>70</v>
      </c>
      <c r="B107" s="76" t="s">
        <v>81</v>
      </c>
      <c r="C107" s="77">
        <f>C103</f>
        <v>0.13299720000000001</v>
      </c>
      <c r="D107" s="78">
        <f>D103</f>
        <v>0</v>
      </c>
    </row>
    <row r="108" spans="1:4" ht="12.75">
      <c r="A108" s="136" t="s">
        <v>82</v>
      </c>
      <c r="B108" s="136"/>
      <c r="C108" s="64" t="s">
        <v>61</v>
      </c>
      <c r="D108" s="65">
        <f>SUM(D107:D107)</f>
        <v>0</v>
      </c>
    </row>
    <row r="109" spans="1:4" ht="12.75">
      <c r="A109" s="31"/>
      <c r="B109" s="30"/>
      <c r="C109" s="30"/>
      <c r="D109" s="30"/>
    </row>
    <row r="110" spans="1:4" ht="12.75">
      <c r="A110" s="149" t="s">
        <v>83</v>
      </c>
      <c r="B110" s="150"/>
      <c r="C110" s="150"/>
      <c r="D110" s="150"/>
    </row>
    <row r="111" spans="1:4" ht="12.75">
      <c r="A111" s="54">
        <v>5</v>
      </c>
      <c r="B111" s="151" t="s">
        <v>84</v>
      </c>
      <c r="C111" s="151"/>
      <c r="D111" s="54" t="s">
        <v>26</v>
      </c>
    </row>
    <row r="112" spans="1:4" ht="12.75">
      <c r="A112" s="27" t="s">
        <v>7</v>
      </c>
      <c r="B112" s="143" t="s">
        <v>85</v>
      </c>
      <c r="C112" s="143"/>
      <c r="D112" s="79">
        <v>0</v>
      </c>
    </row>
    <row r="113" spans="1:4" ht="12.75">
      <c r="A113" s="27" t="s">
        <v>9</v>
      </c>
      <c r="B113" s="143" t="s">
        <v>28</v>
      </c>
      <c r="C113" s="143"/>
      <c r="D113" s="79">
        <v>0</v>
      </c>
    </row>
    <row r="114" spans="1:4" ht="12.75">
      <c r="A114" s="80"/>
      <c r="B114" s="136" t="s">
        <v>86</v>
      </c>
      <c r="C114" s="136"/>
      <c r="D114" s="65">
        <f>SUM(D112:D113)</f>
        <v>0</v>
      </c>
    </row>
    <row r="115" spans="1:4">
      <c r="A115" s="144" t="s">
        <v>159</v>
      </c>
      <c r="B115" s="145"/>
      <c r="C115" s="145"/>
      <c r="D115" s="145"/>
    </row>
    <row r="116" spans="1:4" ht="12.75">
      <c r="A116" s="146"/>
      <c r="B116" s="147"/>
      <c r="C116" s="147"/>
      <c r="D116" s="147"/>
    </row>
    <row r="117" spans="1:4" ht="12.75">
      <c r="A117" s="148" t="s">
        <v>87</v>
      </c>
      <c r="B117" s="148"/>
      <c r="C117" s="148"/>
      <c r="D117" s="148"/>
    </row>
    <row r="118" spans="1:4" ht="12.75">
      <c r="A118" s="32">
        <v>6</v>
      </c>
      <c r="B118" s="32" t="s">
        <v>88</v>
      </c>
      <c r="C118" s="32" t="s">
        <v>34</v>
      </c>
      <c r="D118" s="32" t="s">
        <v>26</v>
      </c>
    </row>
    <row r="119" spans="1:4" ht="12.75">
      <c r="A119" s="55" t="s">
        <v>7</v>
      </c>
      <c r="B119" s="81" t="s">
        <v>89</v>
      </c>
      <c r="C119" s="82">
        <v>0</v>
      </c>
      <c r="D119" s="83">
        <f>(D30+D76+D87+D108+D114)*C119</f>
        <v>0</v>
      </c>
    </row>
    <row r="120" spans="1:4" ht="12.75">
      <c r="A120" s="55" t="s">
        <v>9</v>
      </c>
      <c r="B120" s="81" t="s">
        <v>90</v>
      </c>
      <c r="C120" s="82">
        <v>0</v>
      </c>
      <c r="D120" s="83">
        <f>(D30+D76+D87+D108+D114+D119)*C120</f>
        <v>0</v>
      </c>
    </row>
    <row r="121" spans="1:4" ht="12.75">
      <c r="A121" s="55" t="s">
        <v>11</v>
      </c>
      <c r="B121" s="81" t="s">
        <v>91</v>
      </c>
      <c r="C121" s="84">
        <f>SUM(C122:C124)</f>
        <v>0</v>
      </c>
      <c r="D121" s="85">
        <f>((D136+D119+D120)/(1-C121))*C121</f>
        <v>0</v>
      </c>
    </row>
    <row r="122" spans="1:4" ht="12.75">
      <c r="A122" s="86"/>
      <c r="B122" s="81" t="s">
        <v>92</v>
      </c>
      <c r="C122" s="82">
        <v>0</v>
      </c>
      <c r="D122" s="83">
        <f>((D136+D119+D120)/(1-C121))*C122</f>
        <v>0</v>
      </c>
    </row>
    <row r="123" spans="1:4" ht="12.75">
      <c r="A123" s="86"/>
      <c r="B123" s="81" t="s">
        <v>93</v>
      </c>
      <c r="C123" s="82">
        <v>0</v>
      </c>
      <c r="D123" s="83">
        <f>((D136+D119+D120)/(1-C121))*C123</f>
        <v>0</v>
      </c>
    </row>
    <row r="124" spans="1:4" ht="12.75">
      <c r="A124" s="86"/>
      <c r="B124" s="81" t="s">
        <v>94</v>
      </c>
      <c r="C124" s="82">
        <v>0</v>
      </c>
      <c r="D124" s="83">
        <f>((D136+D119+D120)/(1-C121))*C124</f>
        <v>0</v>
      </c>
    </row>
    <row r="125" spans="1:4" ht="12.75">
      <c r="A125" s="80"/>
      <c r="B125" s="41" t="s">
        <v>95</v>
      </c>
      <c r="C125" s="75"/>
      <c r="D125" s="65">
        <f>D119+D120+D121</f>
        <v>0</v>
      </c>
    </row>
    <row r="126" spans="1:4" ht="12.75">
      <c r="A126" s="87" t="s">
        <v>160</v>
      </c>
      <c r="B126" s="88"/>
      <c r="C126" s="88"/>
    </row>
    <row r="127" spans="1:4" ht="12.75">
      <c r="A127" s="87" t="s">
        <v>161</v>
      </c>
    </row>
    <row r="128" spans="1:4"/>
    <row r="129" spans="1:4" ht="12.75">
      <c r="A129" s="148" t="s">
        <v>96</v>
      </c>
      <c r="B129" s="148"/>
      <c r="C129" s="148"/>
      <c r="D129" s="148"/>
    </row>
    <row r="130" spans="1:4" ht="12.75">
      <c r="A130" s="80"/>
      <c r="B130" s="141" t="s">
        <v>97</v>
      </c>
      <c r="C130" s="141"/>
      <c r="D130" s="32" t="s">
        <v>98</v>
      </c>
    </row>
    <row r="131" spans="1:4" ht="12.75">
      <c r="A131" s="89" t="s">
        <v>7</v>
      </c>
      <c r="B131" s="142" t="s">
        <v>130</v>
      </c>
      <c r="C131" s="142"/>
      <c r="D131" s="78">
        <f>D30</f>
        <v>0</v>
      </c>
    </row>
    <row r="132" spans="1:4" ht="24" customHeight="1">
      <c r="A132" s="89" t="s">
        <v>9</v>
      </c>
      <c r="B132" s="142" t="s">
        <v>131</v>
      </c>
      <c r="C132" s="142"/>
      <c r="D132" s="78">
        <f>D76</f>
        <v>0</v>
      </c>
    </row>
    <row r="133" spans="1:4" ht="12.75">
      <c r="A133" s="89" t="s">
        <v>11</v>
      </c>
      <c r="B133" s="142" t="s">
        <v>132</v>
      </c>
      <c r="C133" s="142"/>
      <c r="D133" s="78">
        <f>D87</f>
        <v>0</v>
      </c>
    </row>
    <row r="134" spans="1:4" ht="12.75">
      <c r="A134" s="16" t="s">
        <v>13</v>
      </c>
      <c r="B134" s="142" t="s">
        <v>133</v>
      </c>
      <c r="C134" s="142"/>
      <c r="D134" s="63">
        <f>D108</f>
        <v>0</v>
      </c>
    </row>
    <row r="135" spans="1:4" ht="12.75">
      <c r="A135" s="89" t="s">
        <v>15</v>
      </c>
      <c r="B135" s="142" t="s">
        <v>134</v>
      </c>
      <c r="C135" s="142"/>
      <c r="D135" s="78">
        <f>D114</f>
        <v>0</v>
      </c>
    </row>
    <row r="136" spans="1:4" ht="24" customHeight="1">
      <c r="A136" s="136" t="s">
        <v>102</v>
      </c>
      <c r="B136" s="136"/>
      <c r="C136" s="136"/>
      <c r="D136" s="65">
        <f>SUM(D131:D135)</f>
        <v>0</v>
      </c>
    </row>
    <row r="137" spans="1:4" ht="12.75">
      <c r="A137" s="89" t="s">
        <v>46</v>
      </c>
      <c r="B137" s="137" t="s">
        <v>135</v>
      </c>
      <c r="C137" s="137"/>
      <c r="D137" s="78">
        <f>D125</f>
        <v>0</v>
      </c>
    </row>
    <row r="138" spans="1:4" ht="16.5" customHeight="1">
      <c r="A138" s="136" t="s">
        <v>104</v>
      </c>
      <c r="B138" s="136"/>
      <c r="C138" s="136"/>
      <c r="D138" s="65">
        <f>TRUNC((D136+D137),2)</f>
        <v>0</v>
      </c>
    </row>
    <row r="139" spans="1:4">
      <c r="A139" s="138" t="s">
        <v>6</v>
      </c>
      <c r="B139" s="138"/>
      <c r="C139" s="138"/>
      <c r="D139" s="138"/>
    </row>
    <row r="140" spans="1:4" ht="16.5" customHeight="1"/>
    <row r="141" spans="1:4" ht="15.75" customHeight="1"/>
    <row r="142" spans="1:4" ht="14.25" customHeight="1"/>
    <row r="143" spans="1:4" ht="14.25" customHeight="1">
      <c r="C143" s="90"/>
    </row>
    <row r="144" spans="1:4"/>
    <row r="145" s="18" customFormat="1" hidden="1"/>
    <row r="146" s="18" customFormat="1"/>
    <row r="147" s="18" customFormat="1"/>
    <row r="148" s="18" customFormat="1"/>
  </sheetData>
  <sheetProtection formatCells="0" formatColumns="0" formatRows="0" insertColumns="0" insertRows="0"/>
  <mergeCells count="75">
    <mergeCell ref="B12:C12"/>
    <mergeCell ref="A7:B7"/>
    <mergeCell ref="C7:D7"/>
    <mergeCell ref="A8:B8"/>
    <mergeCell ref="C8:D8"/>
    <mergeCell ref="B11:C11"/>
    <mergeCell ref="B27:C27"/>
    <mergeCell ref="B13:C13"/>
    <mergeCell ref="B14:C14"/>
    <mergeCell ref="B15:C15"/>
    <mergeCell ref="A17:D17"/>
    <mergeCell ref="A18:D18"/>
    <mergeCell ref="B19:C19"/>
    <mergeCell ref="B20:C20"/>
    <mergeCell ref="B21:C21"/>
    <mergeCell ref="B22:C22"/>
    <mergeCell ref="B23:C23"/>
    <mergeCell ref="A26:D26"/>
    <mergeCell ref="A43:D43"/>
    <mergeCell ref="B28:C28"/>
    <mergeCell ref="B29:C29"/>
    <mergeCell ref="A30:C30"/>
    <mergeCell ref="A31:D31"/>
    <mergeCell ref="A32:D32"/>
    <mergeCell ref="A33:D33"/>
    <mergeCell ref="A34:D34"/>
    <mergeCell ref="A38:B38"/>
    <mergeCell ref="A40:B40"/>
    <mergeCell ref="A41:D41"/>
    <mergeCell ref="A42:D42"/>
    <mergeCell ref="A69:D69"/>
    <mergeCell ref="A45:D45"/>
    <mergeCell ref="A55:B55"/>
    <mergeCell ref="A56:D56"/>
    <mergeCell ref="A57:D57"/>
    <mergeCell ref="A58:D58"/>
    <mergeCell ref="A60:D60"/>
    <mergeCell ref="C65:D65"/>
    <mergeCell ref="C66:D66"/>
    <mergeCell ref="C68:D68"/>
    <mergeCell ref="C64:D64"/>
    <mergeCell ref="C67:D67"/>
    <mergeCell ref="A105:D105"/>
    <mergeCell ref="A70:D70"/>
    <mergeCell ref="A71:D71"/>
    <mergeCell ref="A76:B76"/>
    <mergeCell ref="A79:D79"/>
    <mergeCell ref="A87:B87"/>
    <mergeCell ref="A88:D88"/>
    <mergeCell ref="A90:D90"/>
    <mergeCell ref="A92:D92"/>
    <mergeCell ref="A94:D94"/>
    <mergeCell ref="A101:B101"/>
    <mergeCell ref="A103:B103"/>
    <mergeCell ref="A129:D129"/>
    <mergeCell ref="A108:B108"/>
    <mergeCell ref="A110:D110"/>
    <mergeCell ref="B111:C111"/>
    <mergeCell ref="B112:C112"/>
    <mergeCell ref="A136:C136"/>
    <mergeCell ref="B137:C137"/>
    <mergeCell ref="A138:C138"/>
    <mergeCell ref="A139:D139"/>
    <mergeCell ref="A68:B68"/>
    <mergeCell ref="B130:C130"/>
    <mergeCell ref="B131:C131"/>
    <mergeCell ref="B132:C132"/>
    <mergeCell ref="B133:C133"/>
    <mergeCell ref="B134:C134"/>
    <mergeCell ref="B135:C135"/>
    <mergeCell ref="B113:C113"/>
    <mergeCell ref="B114:C114"/>
    <mergeCell ref="A115:D115"/>
    <mergeCell ref="A116:D116"/>
    <mergeCell ref="A117:D117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2" manualBreakCount="2">
    <brk id="43" max="3" man="1"/>
    <brk id="89" max="3" man="1"/>
  </rowBreaks>
  <ignoredErrors>
    <ignoredError sqref="D65 D62:D63 D64" unlocked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7"/>
  <sheetViews>
    <sheetView showGridLines="0" zoomScaleNormal="100" zoomScaleSheetLayoutView="100" workbookViewId="0">
      <selection activeCell="D12" sqref="D12"/>
    </sheetView>
  </sheetViews>
  <sheetFormatPr defaultColWidth="0" defaultRowHeight="12" zeroHeight="1"/>
  <cols>
    <col min="1" max="1" width="5" style="18" customWidth="1"/>
    <col min="2" max="2" width="48.7109375" style="18" customWidth="1"/>
    <col min="3" max="3" width="18" style="18" customWidth="1"/>
    <col min="4" max="4" width="18.42578125" style="18" customWidth="1"/>
    <col min="5" max="5" width="17.42578125" style="18" hidden="1" customWidth="1"/>
    <col min="6" max="16384" width="0" style="18" hidden="1"/>
  </cols>
  <sheetData>
    <row r="1" spans="1:4" ht="12.75">
      <c r="A1" s="111" t="s">
        <v>0</v>
      </c>
      <c r="B1" s="112"/>
      <c r="C1" s="112"/>
      <c r="D1" s="113"/>
    </row>
    <row r="2" spans="1:4" ht="12.75">
      <c r="A2" s="114" t="s">
        <v>1</v>
      </c>
      <c r="B2" s="115"/>
      <c r="C2" s="115"/>
      <c r="D2" s="116"/>
    </row>
    <row r="3" spans="1:4" ht="12.75">
      <c r="A3" s="114" t="s">
        <v>2</v>
      </c>
      <c r="B3" s="115"/>
      <c r="C3" s="115"/>
      <c r="D3" s="116"/>
    </row>
    <row r="4" spans="1:4" ht="12.75">
      <c r="A4" s="114" t="s">
        <v>3</v>
      </c>
      <c r="B4" s="115"/>
      <c r="C4" s="115"/>
      <c r="D4" s="116"/>
    </row>
    <row r="5" spans="1:4" ht="12.75">
      <c r="A5" s="114" t="s">
        <v>4</v>
      </c>
      <c r="B5" s="115"/>
      <c r="C5" s="115"/>
      <c r="D5" s="116"/>
    </row>
    <row r="6" spans="1:4">
      <c r="A6" s="19"/>
      <c r="B6" s="19"/>
      <c r="C6" s="19"/>
      <c r="D6" s="19"/>
    </row>
    <row r="7" spans="1:4" ht="12.75" customHeight="1">
      <c r="A7" s="192" t="s">
        <v>139</v>
      </c>
      <c r="B7" s="192"/>
      <c r="C7" s="193" t="s">
        <v>165</v>
      </c>
      <c r="D7" s="193"/>
    </row>
    <row r="8" spans="1:4" ht="12.75" customHeight="1">
      <c r="A8" s="192" t="s">
        <v>166</v>
      </c>
      <c r="B8" s="192"/>
      <c r="C8" s="194" t="s">
        <v>168</v>
      </c>
      <c r="D8" s="194"/>
    </row>
    <row r="9" spans="1:4"/>
    <row r="10" spans="1:4" ht="12.75">
      <c r="A10" s="13"/>
      <c r="B10" s="13"/>
      <c r="C10" s="13"/>
      <c r="D10" s="13"/>
    </row>
    <row r="11" spans="1:4" ht="12.75">
      <c r="A11" s="16" t="s">
        <v>7</v>
      </c>
      <c r="B11" s="142" t="s">
        <v>8</v>
      </c>
      <c r="C11" s="142"/>
      <c r="D11" s="23"/>
    </row>
    <row r="12" spans="1:4" ht="12.75">
      <c r="A12" s="16" t="s">
        <v>9</v>
      </c>
      <c r="B12" s="142" t="s">
        <v>10</v>
      </c>
      <c r="C12" s="142"/>
      <c r="D12" s="1" t="s">
        <v>105</v>
      </c>
    </row>
    <row r="13" spans="1:4" ht="12.75">
      <c r="A13" s="16" t="s">
        <v>11</v>
      </c>
      <c r="B13" s="142" t="s">
        <v>12</v>
      </c>
      <c r="C13" s="142"/>
      <c r="D13" s="14"/>
    </row>
    <row r="14" spans="1:4" ht="12.75">
      <c r="A14" s="16" t="s">
        <v>13</v>
      </c>
      <c r="B14" s="189" t="s">
        <v>14</v>
      </c>
      <c r="C14" s="190"/>
      <c r="D14" s="15"/>
    </row>
    <row r="15" spans="1:4" ht="12.75">
      <c r="A15" s="16" t="s">
        <v>15</v>
      </c>
      <c r="B15" s="142" t="s">
        <v>16</v>
      </c>
      <c r="C15" s="142"/>
      <c r="D15" s="16">
        <v>12</v>
      </c>
    </row>
    <row r="16" spans="1:4">
      <c r="A16" s="20"/>
      <c r="B16" s="20"/>
      <c r="C16" s="21"/>
      <c r="D16" s="20"/>
    </row>
    <row r="17" spans="1:4" ht="12.75" customHeight="1">
      <c r="A17" s="191" t="s">
        <v>24</v>
      </c>
      <c r="B17" s="191"/>
      <c r="C17" s="191"/>
      <c r="D17" s="191"/>
    </row>
    <row r="18" spans="1:4" ht="30" customHeight="1">
      <c r="A18" s="26">
        <v>1</v>
      </c>
      <c r="B18" s="188" t="s">
        <v>25</v>
      </c>
      <c r="C18" s="188"/>
      <c r="D18" s="26" t="s">
        <v>26</v>
      </c>
    </row>
    <row r="19" spans="1:4" ht="12.75">
      <c r="A19" s="27" t="s">
        <v>7</v>
      </c>
      <c r="B19" s="142" t="s">
        <v>27</v>
      </c>
      <c r="C19" s="142"/>
      <c r="D19" s="28">
        <v>0</v>
      </c>
    </row>
    <row r="20" spans="1:4" ht="12.75">
      <c r="A20" s="27" t="s">
        <v>9</v>
      </c>
      <c r="B20" s="61" t="s">
        <v>109</v>
      </c>
      <c r="C20" s="91">
        <v>0.6</v>
      </c>
      <c r="D20" s="28">
        <v>0</v>
      </c>
    </row>
    <row r="21" spans="1:4" ht="12.75">
      <c r="A21" s="27" t="s">
        <v>9</v>
      </c>
      <c r="B21" s="142" t="s">
        <v>110</v>
      </c>
      <c r="C21" s="142"/>
      <c r="D21" s="28">
        <v>0</v>
      </c>
    </row>
    <row r="22" spans="1:4" ht="12.75">
      <c r="A22" s="180" t="s">
        <v>29</v>
      </c>
      <c r="B22" s="181"/>
      <c r="C22" s="182"/>
      <c r="D22" s="29">
        <f>SUM(D19:D21)</f>
        <v>0</v>
      </c>
    </row>
    <row r="23" spans="1:4" ht="26.25" customHeight="1">
      <c r="A23" s="183" t="s">
        <v>140</v>
      </c>
      <c r="B23" s="184"/>
      <c r="C23" s="184"/>
      <c r="D23" s="184"/>
    </row>
    <row r="24" spans="1:4" ht="12.75">
      <c r="A24" s="187"/>
      <c r="B24" s="186"/>
      <c r="C24" s="186"/>
      <c r="D24" s="186"/>
    </row>
    <row r="25" spans="1:4" ht="12.75">
      <c r="A25" s="187" t="s">
        <v>30</v>
      </c>
      <c r="B25" s="186"/>
      <c r="C25" s="186"/>
      <c r="D25" s="186"/>
    </row>
    <row r="26" spans="1:4" ht="12.75">
      <c r="A26" s="187" t="s">
        <v>31</v>
      </c>
      <c r="B26" s="186"/>
      <c r="C26" s="186"/>
      <c r="D26" s="186"/>
    </row>
    <row r="27" spans="1:4" ht="25.5">
      <c r="A27" s="32" t="s">
        <v>32</v>
      </c>
      <c r="B27" s="32" t="s">
        <v>33</v>
      </c>
      <c r="C27" s="32" t="s">
        <v>34</v>
      </c>
      <c r="D27" s="32" t="s">
        <v>26</v>
      </c>
    </row>
    <row r="28" spans="1:4" ht="12.75">
      <c r="A28" s="33" t="s">
        <v>7</v>
      </c>
      <c r="B28" s="34" t="s">
        <v>141</v>
      </c>
      <c r="C28" s="35">
        <v>8.3299999999999999E-2</v>
      </c>
      <c r="D28" s="36">
        <f>C28*D22</f>
        <v>0</v>
      </c>
    </row>
    <row r="29" spans="1:4" ht="25.5">
      <c r="A29" s="37" t="s">
        <v>9</v>
      </c>
      <c r="B29" s="38" t="s">
        <v>142</v>
      </c>
      <c r="C29" s="39">
        <v>2.7799999999999998E-2</v>
      </c>
      <c r="D29" s="40">
        <f>D22*C29</f>
        <v>0</v>
      </c>
    </row>
    <row r="30" spans="1:4" ht="12.75">
      <c r="A30" s="136" t="s">
        <v>35</v>
      </c>
      <c r="B30" s="136"/>
      <c r="C30" s="42">
        <f>SUM(C28:C29)</f>
        <v>0.1111</v>
      </c>
      <c r="D30" s="43">
        <f>SUM(D28:D29)</f>
        <v>0</v>
      </c>
    </row>
    <row r="31" spans="1:4" ht="15" customHeight="1">
      <c r="A31" s="33" t="s">
        <v>11</v>
      </c>
      <c r="B31" s="34" t="s">
        <v>36</v>
      </c>
      <c r="C31" s="35">
        <f>C30*C47</f>
        <v>3.7551800000000003E-2</v>
      </c>
      <c r="D31" s="36">
        <f>D22*C31</f>
        <v>0</v>
      </c>
    </row>
    <row r="32" spans="1:4" ht="24" customHeight="1">
      <c r="A32" s="136" t="s">
        <v>37</v>
      </c>
      <c r="B32" s="136"/>
      <c r="C32" s="42">
        <f>SUM(C30:C31)</f>
        <v>0.1486518</v>
      </c>
      <c r="D32" s="43">
        <f>SUM(D30:D31)</f>
        <v>0</v>
      </c>
    </row>
    <row r="33" spans="1:4" ht="46.5" customHeight="1">
      <c r="A33" s="163" t="s">
        <v>143</v>
      </c>
      <c r="B33" s="164"/>
      <c r="C33" s="164"/>
      <c r="D33" s="165"/>
    </row>
    <row r="34" spans="1:4" ht="31.5" customHeight="1">
      <c r="A34" s="166" t="s">
        <v>144</v>
      </c>
      <c r="B34" s="167"/>
      <c r="C34" s="167"/>
      <c r="D34" s="168"/>
    </row>
    <row r="35" spans="1:4" ht="56.25" customHeight="1">
      <c r="A35" s="169" t="s">
        <v>145</v>
      </c>
      <c r="B35" s="170"/>
      <c r="C35" s="170"/>
      <c r="D35" s="171"/>
    </row>
    <row r="36" spans="1:4" ht="12.75" customHeight="1">
      <c r="A36" s="31"/>
      <c r="B36" s="30"/>
      <c r="C36" s="30"/>
      <c r="D36" s="30"/>
    </row>
    <row r="37" spans="1:4" ht="12.75">
      <c r="A37" s="149" t="s">
        <v>38</v>
      </c>
      <c r="B37" s="150"/>
      <c r="C37" s="150"/>
      <c r="D37" s="150"/>
    </row>
    <row r="38" spans="1:4" ht="26.25" customHeight="1">
      <c r="A38" s="46" t="s">
        <v>39</v>
      </c>
      <c r="B38" s="46" t="s">
        <v>40</v>
      </c>
      <c r="C38" s="46" t="s">
        <v>34</v>
      </c>
      <c r="D38" s="46" t="s">
        <v>26</v>
      </c>
    </row>
    <row r="39" spans="1:4" ht="12.75">
      <c r="A39" s="47" t="s">
        <v>7</v>
      </c>
      <c r="B39" s="48" t="s">
        <v>41</v>
      </c>
      <c r="C39" s="49">
        <f>[1]PARÂMETROS!B35</f>
        <v>0.2</v>
      </c>
      <c r="D39" s="50">
        <f>D22*C39</f>
        <v>0</v>
      </c>
    </row>
    <row r="40" spans="1:4" ht="12.75">
      <c r="A40" s="47" t="s">
        <v>9</v>
      </c>
      <c r="B40" s="48" t="s">
        <v>42</v>
      </c>
      <c r="C40" s="49">
        <f>[1]PARÂMETROS!B36</f>
        <v>2.5000000000000001E-2</v>
      </c>
      <c r="D40" s="50">
        <f>D22*C40</f>
        <v>0</v>
      </c>
    </row>
    <row r="41" spans="1:4" ht="12.75">
      <c r="A41" s="47" t="s">
        <v>11</v>
      </c>
      <c r="B41" s="48" t="s">
        <v>43</v>
      </c>
      <c r="C41" s="92">
        <v>0</v>
      </c>
      <c r="D41" s="51">
        <f>D22*C41</f>
        <v>0</v>
      </c>
    </row>
    <row r="42" spans="1:4" ht="53.25" customHeight="1">
      <c r="A42" s="47" t="s">
        <v>13</v>
      </c>
      <c r="B42" s="48" t="s">
        <v>44</v>
      </c>
      <c r="C42" s="49">
        <f>[1]PARÂMETROS!B38</f>
        <v>1.4999999999999999E-2</v>
      </c>
      <c r="D42" s="50">
        <f>D22*C42</f>
        <v>0</v>
      </c>
    </row>
    <row r="43" spans="1:4" ht="40.5" customHeight="1">
      <c r="A43" s="47" t="s">
        <v>15</v>
      </c>
      <c r="B43" s="48" t="s">
        <v>45</v>
      </c>
      <c r="C43" s="49">
        <f>[1]PARÂMETROS!B39</f>
        <v>0.01</v>
      </c>
      <c r="D43" s="50">
        <f>D22*C43</f>
        <v>0</v>
      </c>
    </row>
    <row r="44" spans="1:4" ht="51.75" customHeight="1">
      <c r="A44" s="47" t="s">
        <v>46</v>
      </c>
      <c r="B44" s="48" t="s">
        <v>47</v>
      </c>
      <c r="C44" s="49">
        <f>[1]PARÂMETROS!B40</f>
        <v>6.0000000000000001E-3</v>
      </c>
      <c r="D44" s="50">
        <f>D22*C44</f>
        <v>0</v>
      </c>
    </row>
    <row r="45" spans="1:4" ht="15" customHeight="1">
      <c r="A45" s="47" t="s">
        <v>48</v>
      </c>
      <c r="B45" s="48" t="s">
        <v>49</v>
      </c>
      <c r="C45" s="49">
        <f>[1]PARÂMETROS!B41</f>
        <v>2E-3</v>
      </c>
      <c r="D45" s="50">
        <f>D22*C45</f>
        <v>0</v>
      </c>
    </row>
    <row r="46" spans="1:4" ht="25.5" customHeight="1">
      <c r="A46" s="47" t="s">
        <v>50</v>
      </c>
      <c r="B46" s="48" t="s">
        <v>51</v>
      </c>
      <c r="C46" s="49">
        <f>[1]PARÂMETROS!B42</f>
        <v>0.08</v>
      </c>
      <c r="D46" s="50">
        <f>D22*C46</f>
        <v>0</v>
      </c>
    </row>
    <row r="47" spans="1:4" ht="17.25" customHeight="1">
      <c r="A47" s="162" t="s">
        <v>52</v>
      </c>
      <c r="B47" s="162"/>
      <c r="C47" s="52">
        <f>SUM(C39:C46)</f>
        <v>0.33800000000000002</v>
      </c>
      <c r="D47" s="53">
        <f>SUM(D39:D46)</f>
        <v>0</v>
      </c>
    </row>
    <row r="48" spans="1:4" ht="33.75" customHeight="1">
      <c r="A48" s="163" t="s">
        <v>146</v>
      </c>
      <c r="B48" s="164"/>
      <c r="C48" s="164"/>
      <c r="D48" s="165"/>
    </row>
    <row r="49" spans="1:4" ht="27.75" customHeight="1">
      <c r="A49" s="166" t="s">
        <v>147</v>
      </c>
      <c r="B49" s="167"/>
      <c r="C49" s="167"/>
      <c r="D49" s="168"/>
    </row>
    <row r="50" spans="1:4" ht="27.75" customHeight="1">
      <c r="A50" s="169" t="s">
        <v>148</v>
      </c>
      <c r="B50" s="170"/>
      <c r="C50" s="170"/>
      <c r="D50" s="171"/>
    </row>
    <row r="51" spans="1:4" ht="15" customHeight="1">
      <c r="A51" s="152"/>
      <c r="B51" s="153"/>
      <c r="C51" s="153"/>
      <c r="D51" s="153"/>
    </row>
    <row r="52" spans="1:4" ht="12.75">
      <c r="A52" s="149" t="s">
        <v>59</v>
      </c>
      <c r="B52" s="150"/>
      <c r="C52" s="150"/>
      <c r="D52" s="150"/>
    </row>
    <row r="53" spans="1:4" ht="12.75">
      <c r="A53" s="32">
        <v>2</v>
      </c>
      <c r="B53" s="32" t="s">
        <v>60</v>
      </c>
      <c r="C53" s="32" t="s">
        <v>34</v>
      </c>
      <c r="D53" s="32" t="s">
        <v>26</v>
      </c>
    </row>
    <row r="54" spans="1:4" ht="18" customHeight="1">
      <c r="A54" s="16" t="s">
        <v>32</v>
      </c>
      <c r="B54" s="61" t="s">
        <v>33</v>
      </c>
      <c r="C54" s="62">
        <f>C32</f>
        <v>0.1486518</v>
      </c>
      <c r="D54" s="63">
        <f>D32</f>
        <v>0</v>
      </c>
    </row>
    <row r="55" spans="1:4" ht="14.25" customHeight="1">
      <c r="A55" s="16" t="s">
        <v>39</v>
      </c>
      <c r="B55" s="61" t="s">
        <v>40</v>
      </c>
      <c r="C55" s="62">
        <f>C47</f>
        <v>0.33800000000000002</v>
      </c>
      <c r="D55" s="63">
        <f>D47</f>
        <v>0</v>
      </c>
    </row>
    <row r="56" spans="1:4" ht="15.75" customHeight="1">
      <c r="A56" s="136" t="s">
        <v>62</v>
      </c>
      <c r="B56" s="136"/>
      <c r="C56" s="64" t="s">
        <v>61</v>
      </c>
      <c r="D56" s="65">
        <f>SUM(D54:D55)</f>
        <v>0</v>
      </c>
    </row>
    <row r="57" spans="1:4">
      <c r="A57" s="66"/>
      <c r="B57" s="67"/>
      <c r="C57" s="67"/>
      <c r="D57" s="67"/>
    </row>
    <row r="58" spans="1:4" ht="15" customHeight="1">
      <c r="A58" s="66"/>
      <c r="B58" s="67"/>
      <c r="C58" s="67"/>
      <c r="D58" s="67"/>
    </row>
    <row r="59" spans="1:4" ht="27" customHeight="1">
      <c r="A59" s="149" t="s">
        <v>63</v>
      </c>
      <c r="B59" s="150"/>
      <c r="C59" s="150"/>
      <c r="D59" s="150"/>
    </row>
    <row r="60" spans="1:4" ht="12.75">
      <c r="A60" s="32">
        <v>3</v>
      </c>
      <c r="B60" s="32" t="s">
        <v>64</v>
      </c>
      <c r="C60" s="32" t="s">
        <v>34</v>
      </c>
      <c r="D60" s="32" t="s">
        <v>26</v>
      </c>
    </row>
    <row r="61" spans="1:4" ht="29.25" customHeight="1">
      <c r="A61" s="16" t="s">
        <v>7</v>
      </c>
      <c r="B61" s="61" t="s">
        <v>65</v>
      </c>
      <c r="C61" s="110">
        <v>0</v>
      </c>
      <c r="D61" s="63">
        <f t="shared" ref="D61:D66" si="0">D$22*C61</f>
        <v>0</v>
      </c>
    </row>
    <row r="62" spans="1:4" ht="37.5">
      <c r="A62" s="16" t="s">
        <v>9</v>
      </c>
      <c r="B62" s="61" t="s">
        <v>152</v>
      </c>
      <c r="C62" s="110">
        <f>C61*C46</f>
        <v>0</v>
      </c>
      <c r="D62" s="63">
        <f t="shared" si="0"/>
        <v>0</v>
      </c>
    </row>
    <row r="63" spans="1:4" ht="62.25">
      <c r="A63" s="16" t="s">
        <v>11</v>
      </c>
      <c r="B63" s="61" t="s">
        <v>153</v>
      </c>
      <c r="C63" s="110">
        <f>40%*C47*C61</f>
        <v>0</v>
      </c>
      <c r="D63" s="63">
        <f t="shared" si="0"/>
        <v>0</v>
      </c>
    </row>
    <row r="64" spans="1:4" ht="12.75">
      <c r="A64" s="16" t="s">
        <v>13</v>
      </c>
      <c r="B64" s="61" t="s">
        <v>66</v>
      </c>
      <c r="C64" s="68">
        <v>1.9400000000000001E-2</v>
      </c>
      <c r="D64" s="63">
        <f t="shared" si="0"/>
        <v>0</v>
      </c>
    </row>
    <row r="65" spans="1:4" ht="62.25">
      <c r="A65" s="16" t="s">
        <v>15</v>
      </c>
      <c r="B65" s="61" t="s">
        <v>154</v>
      </c>
      <c r="C65" s="110">
        <v>0</v>
      </c>
      <c r="D65" s="63">
        <f t="shared" si="0"/>
        <v>0</v>
      </c>
    </row>
    <row r="66" spans="1:4" ht="62.25">
      <c r="A66" s="16" t="s">
        <v>46</v>
      </c>
      <c r="B66" s="61" t="s">
        <v>155</v>
      </c>
      <c r="C66" s="110">
        <v>0</v>
      </c>
      <c r="D66" s="63">
        <f t="shared" si="0"/>
        <v>0</v>
      </c>
    </row>
    <row r="67" spans="1:4" ht="12.75">
      <c r="A67" s="136" t="s">
        <v>67</v>
      </c>
      <c r="B67" s="136"/>
      <c r="C67" s="69">
        <f>SUM(C61:C66)</f>
        <v>1.9400000000000001E-2</v>
      </c>
      <c r="D67" s="65">
        <f>SUM(D61:D66)</f>
        <v>0</v>
      </c>
    </row>
    <row r="68" spans="1:4" ht="60" customHeight="1">
      <c r="A68" s="154" t="s">
        <v>156</v>
      </c>
      <c r="B68" s="155"/>
      <c r="C68" s="155"/>
      <c r="D68" s="155"/>
    </row>
    <row r="69" spans="1:4" ht="15" customHeight="1">
      <c r="A69" s="187"/>
      <c r="B69" s="186"/>
      <c r="C69" s="186"/>
      <c r="D69" s="186"/>
    </row>
    <row r="70" spans="1:4" ht="13.5" customHeight="1">
      <c r="A70" s="148" t="s">
        <v>87</v>
      </c>
      <c r="B70" s="148"/>
      <c r="C70" s="148"/>
      <c r="D70" s="148"/>
    </row>
    <row r="71" spans="1:4" ht="19.5" customHeight="1">
      <c r="A71" s="32">
        <v>6</v>
      </c>
      <c r="B71" s="32" t="s">
        <v>88</v>
      </c>
      <c r="C71" s="32" t="s">
        <v>34</v>
      </c>
      <c r="D71" s="32" t="s">
        <v>26</v>
      </c>
    </row>
    <row r="72" spans="1:4" ht="15" customHeight="1">
      <c r="A72" s="55" t="s">
        <v>7</v>
      </c>
      <c r="B72" s="81" t="s">
        <v>89</v>
      </c>
      <c r="C72" s="82">
        <v>0</v>
      </c>
      <c r="D72" s="83">
        <f>(D22+D56+D67)*C72</f>
        <v>0</v>
      </c>
    </row>
    <row r="73" spans="1:4" ht="15" customHeight="1">
      <c r="A73" s="55" t="s">
        <v>9</v>
      </c>
      <c r="B73" s="81" t="s">
        <v>90</v>
      </c>
      <c r="C73" s="82">
        <v>0</v>
      </c>
      <c r="D73" s="83">
        <f>(D22+D56+D67+D72)*C73</f>
        <v>0</v>
      </c>
    </row>
    <row r="74" spans="1:4" ht="15" customHeight="1">
      <c r="A74" s="55" t="s">
        <v>11</v>
      </c>
      <c r="B74" s="81" t="s">
        <v>91</v>
      </c>
      <c r="C74" s="84">
        <f>SUM(C75:C77)</f>
        <v>0</v>
      </c>
      <c r="D74" s="85">
        <f>((D87+D72+D73)/(1-C74))*C74</f>
        <v>0</v>
      </c>
    </row>
    <row r="75" spans="1:4" ht="15" customHeight="1">
      <c r="A75" s="86"/>
      <c r="B75" s="81" t="s">
        <v>92</v>
      </c>
      <c r="C75" s="82">
        <v>0</v>
      </c>
      <c r="D75" s="83">
        <f>((D87+D72+D73)/(1-C74))*C75</f>
        <v>0</v>
      </c>
    </row>
    <row r="76" spans="1:4" ht="15" customHeight="1">
      <c r="A76" s="86"/>
      <c r="B76" s="81" t="s">
        <v>93</v>
      </c>
      <c r="C76" s="82">
        <v>0</v>
      </c>
      <c r="D76" s="83">
        <f>((D87+D72+D73)/(1-C74))*C76</f>
        <v>0</v>
      </c>
    </row>
    <row r="77" spans="1:4" ht="15" customHeight="1">
      <c r="A77" s="86"/>
      <c r="B77" s="81" t="s">
        <v>94</v>
      </c>
      <c r="C77" s="82">
        <v>0</v>
      </c>
      <c r="D77" s="83">
        <f>((D87+D72+D73)/(1-C74))*C77</f>
        <v>0</v>
      </c>
    </row>
    <row r="78" spans="1:4" ht="20.25" customHeight="1">
      <c r="A78" s="80"/>
      <c r="B78" s="41" t="s">
        <v>95</v>
      </c>
      <c r="C78" s="75"/>
      <c r="D78" s="65">
        <f>D72+D73+D74</f>
        <v>0</v>
      </c>
    </row>
    <row r="79" spans="1:4" ht="14.25" customHeight="1">
      <c r="A79" s="87" t="s">
        <v>160</v>
      </c>
      <c r="B79" s="88"/>
      <c r="C79" s="88"/>
    </row>
    <row r="80" spans="1:4" ht="18.75" customHeight="1">
      <c r="A80" s="87" t="s">
        <v>161</v>
      </c>
    </row>
    <row r="81" spans="1:4"/>
    <row r="82" spans="1:4" ht="18" customHeight="1">
      <c r="A82" s="148" t="s">
        <v>96</v>
      </c>
      <c r="B82" s="148"/>
      <c r="C82" s="148"/>
      <c r="D82" s="148"/>
    </row>
    <row r="83" spans="1:4" ht="12.75">
      <c r="A83" s="80"/>
      <c r="B83" s="141" t="s">
        <v>97</v>
      </c>
      <c r="C83" s="141"/>
      <c r="D83" s="32" t="s">
        <v>98</v>
      </c>
    </row>
    <row r="84" spans="1:4" ht="18.75" customHeight="1">
      <c r="A84" s="16" t="s">
        <v>7</v>
      </c>
      <c r="B84" s="195" t="s">
        <v>99</v>
      </c>
      <c r="C84" s="195"/>
      <c r="D84" s="78">
        <f>D22</f>
        <v>0</v>
      </c>
    </row>
    <row r="85" spans="1:4" ht="19.5" customHeight="1">
      <c r="A85" s="16" t="s">
        <v>9</v>
      </c>
      <c r="B85" s="195" t="s">
        <v>100</v>
      </c>
      <c r="C85" s="195"/>
      <c r="D85" s="78">
        <f>D56</f>
        <v>0</v>
      </c>
    </row>
    <row r="86" spans="1:4" ht="12.75" customHeight="1">
      <c r="A86" s="89" t="s">
        <v>11</v>
      </c>
      <c r="B86" s="195" t="s">
        <v>101</v>
      </c>
      <c r="C86" s="195"/>
      <c r="D86" s="78">
        <f>D67</f>
        <v>0</v>
      </c>
    </row>
    <row r="87" spans="1:4" ht="12.75">
      <c r="A87" s="136" t="s">
        <v>102</v>
      </c>
      <c r="B87" s="136"/>
      <c r="C87" s="136"/>
      <c r="D87" s="65">
        <f>SUM(D84:D86)</f>
        <v>0</v>
      </c>
    </row>
    <row r="88" spans="1:4" ht="12.75">
      <c r="A88" s="89" t="s">
        <v>46</v>
      </c>
      <c r="B88" s="137" t="s">
        <v>103</v>
      </c>
      <c r="C88" s="137"/>
      <c r="D88" s="78">
        <f>D78</f>
        <v>0</v>
      </c>
    </row>
    <row r="89" spans="1:4" ht="12.75" customHeight="1">
      <c r="A89" s="136" t="s">
        <v>104</v>
      </c>
      <c r="B89" s="136"/>
      <c r="C89" s="136"/>
      <c r="D89" s="65">
        <f>TRUNC((D87+D88),2)</f>
        <v>0</v>
      </c>
    </row>
    <row r="90" spans="1:4">
      <c r="A90" s="138" t="s">
        <v>6</v>
      </c>
      <c r="B90" s="138"/>
      <c r="C90" s="138"/>
      <c r="D90" s="138"/>
    </row>
    <row r="91" spans="1:4"/>
    <row r="92" spans="1:4"/>
    <row r="93" spans="1:4"/>
    <row r="94" spans="1:4">
      <c r="C94" s="90"/>
    </row>
    <row r="95" spans="1:4"/>
    <row r="96" spans="1:4" ht="26.25" customHeight="1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 ht="24" customHeight="1"/>
    <row r="124"/>
    <row r="125"/>
    <row r="126"/>
    <row r="127" ht="24" customHeight="1"/>
    <row r="128"/>
    <row r="129" ht="16.5" customHeight="1"/>
    <row r="130"/>
    <row r="131" ht="16.5" customHeight="1"/>
    <row r="132" ht="15.75" customHeight="1"/>
    <row r="133" ht="14.25" customHeight="1"/>
    <row r="134" ht="14.25" customHeight="1"/>
    <row r="135"/>
    <row r="137"/>
    <row r="138"/>
    <row r="139"/>
    <row r="140"/>
    <row r="141"/>
    <row r="142"/>
    <row r="143"/>
    <row r="144"/>
    <row r="145"/>
    <row r="146"/>
    <row r="147"/>
  </sheetData>
  <sheetProtection formatCells="0" formatColumns="0" formatRows="0" insertColumns="0" insertRows="0"/>
  <mergeCells count="45">
    <mergeCell ref="A89:C89"/>
    <mergeCell ref="A90:D90"/>
    <mergeCell ref="A69:D69"/>
    <mergeCell ref="B85:C85"/>
    <mergeCell ref="B86:C86"/>
    <mergeCell ref="A87:C87"/>
    <mergeCell ref="B88:C88"/>
    <mergeCell ref="A70:D70"/>
    <mergeCell ref="A82:D82"/>
    <mergeCell ref="B83:C83"/>
    <mergeCell ref="B84:C84"/>
    <mergeCell ref="A68:D68"/>
    <mergeCell ref="A37:D37"/>
    <mergeCell ref="A47:B47"/>
    <mergeCell ref="A48:D48"/>
    <mergeCell ref="A49:D49"/>
    <mergeCell ref="A50:D50"/>
    <mergeCell ref="A51:D51"/>
    <mergeCell ref="A52:D52"/>
    <mergeCell ref="A56:B56"/>
    <mergeCell ref="A59:D59"/>
    <mergeCell ref="A67:B67"/>
    <mergeCell ref="A35:D35"/>
    <mergeCell ref="B19:C19"/>
    <mergeCell ref="B21:C21"/>
    <mergeCell ref="A22:C22"/>
    <mergeCell ref="A23:D23"/>
    <mergeCell ref="A24:D24"/>
    <mergeCell ref="A25:D25"/>
    <mergeCell ref="A26:D26"/>
    <mergeCell ref="A30:B30"/>
    <mergeCell ref="A32:B32"/>
    <mergeCell ref="A33:D33"/>
    <mergeCell ref="A34:D34"/>
    <mergeCell ref="A17:D17"/>
    <mergeCell ref="B18:C18"/>
    <mergeCell ref="B13:C13"/>
    <mergeCell ref="B14:C14"/>
    <mergeCell ref="B15:C15"/>
    <mergeCell ref="B12:C12"/>
    <mergeCell ref="A7:B7"/>
    <mergeCell ref="C7:D7"/>
    <mergeCell ref="A8:B8"/>
    <mergeCell ref="C8:D8"/>
    <mergeCell ref="B11:C11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35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47"/>
  <sheetViews>
    <sheetView showGridLines="0" zoomScaleNormal="100" zoomScaleSheetLayoutView="100" workbookViewId="0">
      <selection activeCell="A33" sqref="A33:D33"/>
    </sheetView>
  </sheetViews>
  <sheetFormatPr defaultColWidth="0" defaultRowHeight="12" zeroHeight="1"/>
  <cols>
    <col min="1" max="1" width="5" style="18" customWidth="1"/>
    <col min="2" max="2" width="48.7109375" style="18" customWidth="1"/>
    <col min="3" max="3" width="18" style="18" customWidth="1"/>
    <col min="4" max="4" width="18.42578125" style="18" customWidth="1"/>
    <col min="5" max="5" width="17.42578125" style="18" hidden="1" customWidth="1"/>
    <col min="6" max="16384" width="0" style="18" hidden="1"/>
  </cols>
  <sheetData>
    <row r="1" spans="1:4" ht="12.75">
      <c r="A1" s="111" t="s">
        <v>0</v>
      </c>
      <c r="B1" s="112"/>
      <c r="C1" s="112"/>
      <c r="D1" s="113"/>
    </row>
    <row r="2" spans="1:4" ht="12.75">
      <c r="A2" s="114" t="s">
        <v>1</v>
      </c>
      <c r="B2" s="115"/>
      <c r="C2" s="115"/>
      <c r="D2" s="116"/>
    </row>
    <row r="3" spans="1:4" ht="12.75">
      <c r="A3" s="114" t="s">
        <v>2</v>
      </c>
      <c r="B3" s="115"/>
      <c r="C3" s="115"/>
      <c r="D3" s="116"/>
    </row>
    <row r="4" spans="1:4" ht="12.75">
      <c r="A4" s="114" t="s">
        <v>3</v>
      </c>
      <c r="B4" s="115"/>
      <c r="C4" s="115"/>
      <c r="D4" s="116"/>
    </row>
    <row r="5" spans="1:4" ht="12.75">
      <c r="A5" s="114" t="s">
        <v>4</v>
      </c>
      <c r="B5" s="115"/>
      <c r="C5" s="115"/>
      <c r="D5" s="116"/>
    </row>
    <row r="6" spans="1:4">
      <c r="A6" s="19"/>
      <c r="B6" s="19"/>
      <c r="C6" s="19"/>
      <c r="D6" s="19"/>
    </row>
    <row r="7" spans="1:4" ht="12.75" customHeight="1">
      <c r="A7" s="192" t="s">
        <v>139</v>
      </c>
      <c r="B7" s="192"/>
      <c r="C7" s="193" t="s">
        <v>165</v>
      </c>
      <c r="D7" s="193"/>
    </row>
    <row r="8" spans="1:4" ht="12.75" customHeight="1">
      <c r="A8" s="192" t="s">
        <v>166</v>
      </c>
      <c r="B8" s="192"/>
      <c r="C8" s="194" t="s">
        <v>168</v>
      </c>
      <c r="D8" s="194"/>
    </row>
    <row r="9" spans="1:4"/>
    <row r="10" spans="1:4" ht="12.75">
      <c r="A10" s="13"/>
      <c r="B10" s="13"/>
      <c r="C10" s="13"/>
      <c r="D10" s="13"/>
    </row>
    <row r="11" spans="1:4" ht="12.75">
      <c r="A11" s="16" t="s">
        <v>7</v>
      </c>
      <c r="B11" s="142" t="s">
        <v>8</v>
      </c>
      <c r="C11" s="142"/>
      <c r="D11" s="23"/>
    </row>
    <row r="12" spans="1:4" ht="12.75">
      <c r="A12" s="16" t="s">
        <v>9</v>
      </c>
      <c r="B12" s="142" t="s">
        <v>10</v>
      </c>
      <c r="C12" s="142"/>
      <c r="D12" s="1" t="s">
        <v>105</v>
      </c>
    </row>
    <row r="13" spans="1:4" ht="12.75">
      <c r="A13" s="16" t="s">
        <v>11</v>
      </c>
      <c r="B13" s="142" t="s">
        <v>12</v>
      </c>
      <c r="C13" s="142"/>
      <c r="D13" s="14"/>
    </row>
    <row r="14" spans="1:4" ht="12.75">
      <c r="A14" s="16" t="s">
        <v>13</v>
      </c>
      <c r="B14" s="189" t="s">
        <v>14</v>
      </c>
      <c r="C14" s="190"/>
      <c r="D14" s="15"/>
    </row>
    <row r="15" spans="1:4" ht="12.75">
      <c r="A15" s="16" t="s">
        <v>15</v>
      </c>
      <c r="B15" s="142" t="s">
        <v>16</v>
      </c>
      <c r="C15" s="142"/>
      <c r="D15" s="16">
        <v>12</v>
      </c>
    </row>
    <row r="16" spans="1:4">
      <c r="A16" s="20"/>
      <c r="B16" s="20"/>
      <c r="C16" s="21"/>
      <c r="D16" s="20"/>
    </row>
    <row r="17" spans="1:4" ht="12.75" customHeight="1">
      <c r="A17" s="191" t="s">
        <v>24</v>
      </c>
      <c r="B17" s="191"/>
      <c r="C17" s="191"/>
      <c r="D17" s="191"/>
    </row>
    <row r="18" spans="1:4" ht="30" customHeight="1">
      <c r="A18" s="26">
        <v>1</v>
      </c>
      <c r="B18" s="188" t="s">
        <v>25</v>
      </c>
      <c r="C18" s="188"/>
      <c r="D18" s="26" t="s">
        <v>26</v>
      </c>
    </row>
    <row r="19" spans="1:4" ht="12.75">
      <c r="A19" s="27" t="s">
        <v>7</v>
      </c>
      <c r="B19" s="142" t="s">
        <v>27</v>
      </c>
      <c r="C19" s="142"/>
      <c r="D19" s="28">
        <v>0</v>
      </c>
    </row>
    <row r="20" spans="1:4" ht="12.75">
      <c r="A20" s="27" t="s">
        <v>9</v>
      </c>
      <c r="B20" s="61" t="s">
        <v>109</v>
      </c>
      <c r="C20" s="91">
        <v>1</v>
      </c>
      <c r="D20" s="28">
        <v>0</v>
      </c>
    </row>
    <row r="21" spans="1:4" ht="12.75">
      <c r="A21" s="27" t="s">
        <v>9</v>
      </c>
      <c r="B21" s="142" t="s">
        <v>110</v>
      </c>
      <c r="C21" s="142"/>
      <c r="D21" s="28">
        <v>0</v>
      </c>
    </row>
    <row r="22" spans="1:4" ht="12.75">
      <c r="A22" s="180" t="s">
        <v>29</v>
      </c>
      <c r="B22" s="181"/>
      <c r="C22" s="182"/>
      <c r="D22" s="29">
        <f>SUM(D19:D21)</f>
        <v>0</v>
      </c>
    </row>
    <row r="23" spans="1:4" ht="26.25" customHeight="1">
      <c r="A23" s="183" t="s">
        <v>140</v>
      </c>
      <c r="B23" s="184"/>
      <c r="C23" s="184"/>
      <c r="D23" s="184"/>
    </row>
    <row r="24" spans="1:4" ht="12.75">
      <c r="A24" s="187"/>
      <c r="B24" s="186"/>
      <c r="C24" s="186"/>
      <c r="D24" s="186"/>
    </row>
    <row r="25" spans="1:4" ht="12.75">
      <c r="A25" s="187" t="s">
        <v>30</v>
      </c>
      <c r="B25" s="186"/>
      <c r="C25" s="186"/>
      <c r="D25" s="186"/>
    </row>
    <row r="26" spans="1:4" ht="12.75">
      <c r="A26" s="187" t="s">
        <v>31</v>
      </c>
      <c r="B26" s="186"/>
      <c r="C26" s="186"/>
      <c r="D26" s="186"/>
    </row>
    <row r="27" spans="1:4" ht="25.5">
      <c r="A27" s="32" t="s">
        <v>32</v>
      </c>
      <c r="B27" s="32" t="s">
        <v>33</v>
      </c>
      <c r="C27" s="32" t="s">
        <v>34</v>
      </c>
      <c r="D27" s="32" t="s">
        <v>26</v>
      </c>
    </row>
    <row r="28" spans="1:4" ht="12.75">
      <c r="A28" s="33" t="s">
        <v>7</v>
      </c>
      <c r="B28" s="34" t="s">
        <v>141</v>
      </c>
      <c r="C28" s="35">
        <v>8.3299999999999999E-2</v>
      </c>
      <c r="D28" s="36">
        <f>C28*D22</f>
        <v>0</v>
      </c>
    </row>
    <row r="29" spans="1:4" ht="25.5">
      <c r="A29" s="37" t="s">
        <v>9</v>
      </c>
      <c r="B29" s="38" t="s">
        <v>142</v>
      </c>
      <c r="C29" s="39">
        <v>2.7799999999999998E-2</v>
      </c>
      <c r="D29" s="40">
        <f>D22*C29</f>
        <v>0</v>
      </c>
    </row>
    <row r="30" spans="1:4" ht="12.75">
      <c r="A30" s="136" t="s">
        <v>35</v>
      </c>
      <c r="B30" s="136"/>
      <c r="C30" s="42">
        <f>SUM(C28:C29)</f>
        <v>0.1111</v>
      </c>
      <c r="D30" s="43">
        <f>SUM(D28:D29)</f>
        <v>0</v>
      </c>
    </row>
    <row r="31" spans="1:4" ht="15" customHeight="1">
      <c r="A31" s="33" t="s">
        <v>11</v>
      </c>
      <c r="B31" s="34" t="s">
        <v>36</v>
      </c>
      <c r="C31" s="35">
        <f>C30*C47</f>
        <v>3.7551800000000003E-2</v>
      </c>
      <c r="D31" s="36">
        <f>D22*C31</f>
        <v>0</v>
      </c>
    </row>
    <row r="32" spans="1:4" ht="24" customHeight="1">
      <c r="A32" s="136" t="s">
        <v>37</v>
      </c>
      <c r="B32" s="136"/>
      <c r="C32" s="42">
        <f>SUM(C30:C31)</f>
        <v>0.1486518</v>
      </c>
      <c r="D32" s="43">
        <f>SUM(D30:D31)</f>
        <v>0</v>
      </c>
    </row>
    <row r="33" spans="1:4" ht="46.5" customHeight="1">
      <c r="A33" s="163" t="s">
        <v>143</v>
      </c>
      <c r="B33" s="164"/>
      <c r="C33" s="164"/>
      <c r="D33" s="165"/>
    </row>
    <row r="34" spans="1:4" ht="31.5" customHeight="1">
      <c r="A34" s="166" t="s">
        <v>144</v>
      </c>
      <c r="B34" s="167"/>
      <c r="C34" s="167"/>
      <c r="D34" s="168"/>
    </row>
    <row r="35" spans="1:4" ht="56.25" customHeight="1">
      <c r="A35" s="169" t="s">
        <v>145</v>
      </c>
      <c r="B35" s="170"/>
      <c r="C35" s="170"/>
      <c r="D35" s="171"/>
    </row>
    <row r="36" spans="1:4" ht="12.75" customHeight="1">
      <c r="A36" s="31"/>
      <c r="B36" s="30"/>
      <c r="C36" s="30"/>
      <c r="D36" s="30"/>
    </row>
    <row r="37" spans="1:4" ht="12.75">
      <c r="A37" s="149" t="s">
        <v>38</v>
      </c>
      <c r="B37" s="150"/>
      <c r="C37" s="150"/>
      <c r="D37" s="150"/>
    </row>
    <row r="38" spans="1:4" ht="26.25" customHeight="1">
      <c r="A38" s="46" t="s">
        <v>39</v>
      </c>
      <c r="B38" s="46" t="s">
        <v>40</v>
      </c>
      <c r="C38" s="46" t="s">
        <v>34</v>
      </c>
      <c r="D38" s="46" t="s">
        <v>26</v>
      </c>
    </row>
    <row r="39" spans="1:4" ht="12.75">
      <c r="A39" s="47" t="s">
        <v>7</v>
      </c>
      <c r="B39" s="48" t="s">
        <v>41</v>
      </c>
      <c r="C39" s="49">
        <f>[1]PARÂMETROS!B35</f>
        <v>0.2</v>
      </c>
      <c r="D39" s="50">
        <f>D22*C39</f>
        <v>0</v>
      </c>
    </row>
    <row r="40" spans="1:4" ht="12.75">
      <c r="A40" s="47" t="s">
        <v>9</v>
      </c>
      <c r="B40" s="48" t="s">
        <v>42</v>
      </c>
      <c r="C40" s="49">
        <f>[1]PARÂMETROS!B36</f>
        <v>2.5000000000000001E-2</v>
      </c>
      <c r="D40" s="50">
        <f>D22*C40</f>
        <v>0</v>
      </c>
    </row>
    <row r="41" spans="1:4" ht="12.75">
      <c r="A41" s="47" t="s">
        <v>11</v>
      </c>
      <c r="B41" s="48" t="s">
        <v>43</v>
      </c>
      <c r="C41" s="92">
        <v>0</v>
      </c>
      <c r="D41" s="51">
        <f>D22*C41</f>
        <v>0</v>
      </c>
    </row>
    <row r="42" spans="1:4" ht="53.25" customHeight="1">
      <c r="A42" s="47" t="s">
        <v>13</v>
      </c>
      <c r="B42" s="48" t="s">
        <v>44</v>
      </c>
      <c r="C42" s="49">
        <f>[1]PARÂMETROS!B38</f>
        <v>1.4999999999999999E-2</v>
      </c>
      <c r="D42" s="50">
        <f>D22*C42</f>
        <v>0</v>
      </c>
    </row>
    <row r="43" spans="1:4" ht="40.5" customHeight="1">
      <c r="A43" s="47" t="s">
        <v>15</v>
      </c>
      <c r="B43" s="48" t="s">
        <v>45</v>
      </c>
      <c r="C43" s="49">
        <f>[1]PARÂMETROS!B39</f>
        <v>0.01</v>
      </c>
      <c r="D43" s="50">
        <f>D22*C43</f>
        <v>0</v>
      </c>
    </row>
    <row r="44" spans="1:4" ht="51.75" customHeight="1">
      <c r="A44" s="47" t="s">
        <v>46</v>
      </c>
      <c r="B44" s="48" t="s">
        <v>47</v>
      </c>
      <c r="C44" s="49">
        <f>[1]PARÂMETROS!B40</f>
        <v>6.0000000000000001E-3</v>
      </c>
      <c r="D44" s="50">
        <f>D22*C44</f>
        <v>0</v>
      </c>
    </row>
    <row r="45" spans="1:4" ht="15" customHeight="1">
      <c r="A45" s="47" t="s">
        <v>48</v>
      </c>
      <c r="B45" s="48" t="s">
        <v>49</v>
      </c>
      <c r="C45" s="49">
        <f>[1]PARÂMETROS!B41</f>
        <v>2E-3</v>
      </c>
      <c r="D45" s="50">
        <f>D22*C45</f>
        <v>0</v>
      </c>
    </row>
    <row r="46" spans="1:4" ht="25.5" customHeight="1">
      <c r="A46" s="47" t="s">
        <v>50</v>
      </c>
      <c r="B46" s="48" t="s">
        <v>51</v>
      </c>
      <c r="C46" s="49">
        <f>[1]PARÂMETROS!B42</f>
        <v>0.08</v>
      </c>
      <c r="D46" s="50">
        <f>D22*C46</f>
        <v>0</v>
      </c>
    </row>
    <row r="47" spans="1:4" ht="17.25" customHeight="1">
      <c r="A47" s="162" t="s">
        <v>52</v>
      </c>
      <c r="B47" s="162"/>
      <c r="C47" s="52">
        <f>SUM(C39:C46)</f>
        <v>0.33800000000000002</v>
      </c>
      <c r="D47" s="53">
        <f>SUM(D39:D46)</f>
        <v>0</v>
      </c>
    </row>
    <row r="48" spans="1:4" ht="33.75" customHeight="1">
      <c r="A48" s="163" t="s">
        <v>146</v>
      </c>
      <c r="B48" s="164"/>
      <c r="C48" s="164"/>
      <c r="D48" s="165"/>
    </row>
    <row r="49" spans="1:4" ht="27.75" customHeight="1">
      <c r="A49" s="166" t="s">
        <v>147</v>
      </c>
      <c r="B49" s="167"/>
      <c r="C49" s="167"/>
      <c r="D49" s="168"/>
    </row>
    <row r="50" spans="1:4" ht="27.75" customHeight="1">
      <c r="A50" s="169" t="s">
        <v>148</v>
      </c>
      <c r="B50" s="170"/>
      <c r="C50" s="170"/>
      <c r="D50" s="171"/>
    </row>
    <row r="51" spans="1:4" ht="15" customHeight="1">
      <c r="A51" s="152"/>
      <c r="B51" s="153"/>
      <c r="C51" s="153"/>
      <c r="D51" s="153"/>
    </row>
    <row r="52" spans="1:4" ht="12.75">
      <c r="A52" s="149" t="s">
        <v>59</v>
      </c>
      <c r="B52" s="150"/>
      <c r="C52" s="150"/>
      <c r="D52" s="150"/>
    </row>
    <row r="53" spans="1:4" ht="12.75">
      <c r="A53" s="32">
        <v>2</v>
      </c>
      <c r="B53" s="32" t="s">
        <v>60</v>
      </c>
      <c r="C53" s="32" t="s">
        <v>34</v>
      </c>
      <c r="D53" s="32" t="s">
        <v>26</v>
      </c>
    </row>
    <row r="54" spans="1:4" ht="18" customHeight="1">
      <c r="A54" s="16" t="s">
        <v>32</v>
      </c>
      <c r="B54" s="61" t="s">
        <v>33</v>
      </c>
      <c r="C54" s="62">
        <f>C32</f>
        <v>0.1486518</v>
      </c>
      <c r="D54" s="63">
        <f>D32</f>
        <v>0</v>
      </c>
    </row>
    <row r="55" spans="1:4" ht="14.25" customHeight="1">
      <c r="A55" s="16" t="s">
        <v>39</v>
      </c>
      <c r="B55" s="61" t="s">
        <v>40</v>
      </c>
      <c r="C55" s="62">
        <f>C47</f>
        <v>0.33800000000000002</v>
      </c>
      <c r="D55" s="63">
        <f>D47</f>
        <v>0</v>
      </c>
    </row>
    <row r="56" spans="1:4" ht="15.75" customHeight="1">
      <c r="A56" s="136" t="s">
        <v>62</v>
      </c>
      <c r="B56" s="136"/>
      <c r="C56" s="64" t="s">
        <v>61</v>
      </c>
      <c r="D56" s="65">
        <f>SUM(D54:D55)</f>
        <v>0</v>
      </c>
    </row>
    <row r="57" spans="1:4">
      <c r="A57" s="66"/>
      <c r="B57" s="67"/>
      <c r="C57" s="67"/>
      <c r="D57" s="67"/>
    </row>
    <row r="58" spans="1:4" ht="15" customHeight="1">
      <c r="A58" s="66"/>
      <c r="B58" s="67"/>
      <c r="C58" s="67"/>
      <c r="D58" s="67"/>
    </row>
    <row r="59" spans="1:4" ht="27" customHeight="1">
      <c r="A59" s="149" t="s">
        <v>63</v>
      </c>
      <c r="B59" s="150"/>
      <c r="C59" s="150"/>
      <c r="D59" s="150"/>
    </row>
    <row r="60" spans="1:4" ht="12.75">
      <c r="A60" s="32">
        <v>3</v>
      </c>
      <c r="B60" s="32" t="s">
        <v>64</v>
      </c>
      <c r="C60" s="32" t="s">
        <v>34</v>
      </c>
      <c r="D60" s="32" t="s">
        <v>26</v>
      </c>
    </row>
    <row r="61" spans="1:4" ht="29.25" customHeight="1">
      <c r="A61" s="16" t="s">
        <v>7</v>
      </c>
      <c r="B61" s="61" t="s">
        <v>65</v>
      </c>
      <c r="C61" s="110">
        <v>0</v>
      </c>
      <c r="D61" s="63">
        <f t="shared" ref="D61:D66" si="0">D$22*C61</f>
        <v>0</v>
      </c>
    </row>
    <row r="62" spans="1:4" ht="37.5">
      <c r="A62" s="16" t="s">
        <v>9</v>
      </c>
      <c r="B62" s="61" t="s">
        <v>152</v>
      </c>
      <c r="C62" s="110">
        <v>0</v>
      </c>
      <c r="D62" s="63">
        <f t="shared" si="0"/>
        <v>0</v>
      </c>
    </row>
    <row r="63" spans="1:4" ht="62.25">
      <c r="A63" s="16" t="s">
        <v>11</v>
      </c>
      <c r="B63" s="61" t="s">
        <v>153</v>
      </c>
      <c r="C63" s="110">
        <v>0</v>
      </c>
      <c r="D63" s="63">
        <f t="shared" si="0"/>
        <v>0</v>
      </c>
    </row>
    <row r="64" spans="1:4" ht="12.75">
      <c r="A64" s="16" t="s">
        <v>13</v>
      </c>
      <c r="B64" s="61" t="s">
        <v>66</v>
      </c>
      <c r="C64" s="68">
        <v>1.9400000000000001E-2</v>
      </c>
      <c r="D64" s="63">
        <f t="shared" si="0"/>
        <v>0</v>
      </c>
    </row>
    <row r="65" spans="1:4" ht="62.25">
      <c r="A65" s="16" t="s">
        <v>15</v>
      </c>
      <c r="B65" s="61" t="s">
        <v>154</v>
      </c>
      <c r="C65" s="110">
        <v>0</v>
      </c>
      <c r="D65" s="63">
        <f t="shared" si="0"/>
        <v>0</v>
      </c>
    </row>
    <row r="66" spans="1:4" ht="62.25">
      <c r="A66" s="16" t="s">
        <v>46</v>
      </c>
      <c r="B66" s="61" t="s">
        <v>155</v>
      </c>
      <c r="C66" s="110">
        <v>0</v>
      </c>
      <c r="D66" s="63">
        <f t="shared" si="0"/>
        <v>0</v>
      </c>
    </row>
    <row r="67" spans="1:4" ht="12.75">
      <c r="A67" s="136" t="s">
        <v>67</v>
      </c>
      <c r="B67" s="136"/>
      <c r="C67" s="69">
        <f>SUM(C61:C66)</f>
        <v>1.9400000000000001E-2</v>
      </c>
      <c r="D67" s="65">
        <f>SUM(D61:D66)</f>
        <v>0</v>
      </c>
    </row>
    <row r="68" spans="1:4" ht="60" customHeight="1">
      <c r="A68" s="154" t="s">
        <v>156</v>
      </c>
      <c r="B68" s="155"/>
      <c r="C68" s="155"/>
      <c r="D68" s="155"/>
    </row>
    <row r="69" spans="1:4" ht="15" customHeight="1">
      <c r="A69" s="187"/>
      <c r="B69" s="186"/>
      <c r="C69" s="186"/>
      <c r="D69" s="186"/>
    </row>
    <row r="70" spans="1:4" ht="13.5" customHeight="1">
      <c r="A70" s="148" t="s">
        <v>87</v>
      </c>
      <c r="B70" s="148"/>
      <c r="C70" s="148"/>
      <c r="D70" s="148"/>
    </row>
    <row r="71" spans="1:4" ht="19.5" customHeight="1">
      <c r="A71" s="32">
        <v>6</v>
      </c>
      <c r="B71" s="32" t="s">
        <v>88</v>
      </c>
      <c r="C71" s="32" t="s">
        <v>34</v>
      </c>
      <c r="D71" s="32" t="s">
        <v>26</v>
      </c>
    </row>
    <row r="72" spans="1:4" ht="15" customHeight="1">
      <c r="A72" s="55" t="s">
        <v>7</v>
      </c>
      <c r="B72" s="81" t="s">
        <v>89</v>
      </c>
      <c r="C72" s="82">
        <v>0</v>
      </c>
      <c r="D72" s="83">
        <f>(D22+D56+D67)*C72</f>
        <v>0</v>
      </c>
    </row>
    <row r="73" spans="1:4" ht="15" customHeight="1">
      <c r="A73" s="55" t="s">
        <v>9</v>
      </c>
      <c r="B73" s="81" t="s">
        <v>90</v>
      </c>
      <c r="C73" s="82">
        <v>0</v>
      </c>
      <c r="D73" s="83">
        <f>(D22+D56+D67+D72)*C73</f>
        <v>0</v>
      </c>
    </row>
    <row r="74" spans="1:4" ht="15" customHeight="1">
      <c r="A74" s="55" t="s">
        <v>11</v>
      </c>
      <c r="B74" s="81" t="s">
        <v>91</v>
      </c>
      <c r="C74" s="84">
        <f>SUM(C75:C77)</f>
        <v>0</v>
      </c>
      <c r="D74" s="85">
        <f>((D87+D72+D73)/(1-C74))*C74</f>
        <v>0</v>
      </c>
    </row>
    <row r="75" spans="1:4" ht="15" customHeight="1">
      <c r="A75" s="86"/>
      <c r="B75" s="81" t="s">
        <v>92</v>
      </c>
      <c r="C75" s="82">
        <v>0</v>
      </c>
      <c r="D75" s="83">
        <f>((D87+D72+D73)/(1-C74))*C75</f>
        <v>0</v>
      </c>
    </row>
    <row r="76" spans="1:4" ht="15" customHeight="1">
      <c r="A76" s="86"/>
      <c r="B76" s="81" t="s">
        <v>93</v>
      </c>
      <c r="C76" s="82">
        <v>0</v>
      </c>
      <c r="D76" s="83">
        <f>((D87+D72+D73)/(1-C74))*C76</f>
        <v>0</v>
      </c>
    </row>
    <row r="77" spans="1:4" ht="15" customHeight="1">
      <c r="A77" s="86"/>
      <c r="B77" s="81" t="s">
        <v>94</v>
      </c>
      <c r="C77" s="82">
        <v>0</v>
      </c>
      <c r="D77" s="83">
        <f>((D87+D72+D73)/(1-C74))*C77</f>
        <v>0</v>
      </c>
    </row>
    <row r="78" spans="1:4" ht="20.25" customHeight="1">
      <c r="A78" s="80"/>
      <c r="B78" s="41" t="s">
        <v>95</v>
      </c>
      <c r="C78" s="75"/>
      <c r="D78" s="65">
        <f>D72+D73+D74</f>
        <v>0</v>
      </c>
    </row>
    <row r="79" spans="1:4" ht="14.25" customHeight="1">
      <c r="A79" s="87" t="s">
        <v>160</v>
      </c>
      <c r="B79" s="88"/>
      <c r="C79" s="88"/>
    </row>
    <row r="80" spans="1:4" ht="18.75" customHeight="1">
      <c r="A80" s="87" t="s">
        <v>161</v>
      </c>
    </row>
    <row r="81" spans="1:4"/>
    <row r="82" spans="1:4" ht="18" customHeight="1">
      <c r="A82" s="148" t="s">
        <v>96</v>
      </c>
      <c r="B82" s="148"/>
      <c r="C82" s="148"/>
      <c r="D82" s="148"/>
    </row>
    <row r="83" spans="1:4" ht="12.75">
      <c r="A83" s="80"/>
      <c r="B83" s="141" t="s">
        <v>97</v>
      </c>
      <c r="C83" s="141"/>
      <c r="D83" s="32" t="s">
        <v>98</v>
      </c>
    </row>
    <row r="84" spans="1:4" ht="18.75" customHeight="1">
      <c r="A84" s="16" t="s">
        <v>7</v>
      </c>
      <c r="B84" s="195" t="s">
        <v>99</v>
      </c>
      <c r="C84" s="195"/>
      <c r="D84" s="78">
        <f>D22</f>
        <v>0</v>
      </c>
    </row>
    <row r="85" spans="1:4" ht="19.5" customHeight="1">
      <c r="A85" s="16" t="s">
        <v>9</v>
      </c>
      <c r="B85" s="195" t="s">
        <v>100</v>
      </c>
      <c r="C85" s="195"/>
      <c r="D85" s="78">
        <f>D56</f>
        <v>0</v>
      </c>
    </row>
    <row r="86" spans="1:4" ht="12.75" customHeight="1">
      <c r="A86" s="89" t="s">
        <v>11</v>
      </c>
      <c r="B86" s="195" t="s">
        <v>101</v>
      </c>
      <c r="C86" s="195"/>
      <c r="D86" s="78">
        <f>D67</f>
        <v>0</v>
      </c>
    </row>
    <row r="87" spans="1:4" ht="12.75">
      <c r="A87" s="136" t="s">
        <v>102</v>
      </c>
      <c r="B87" s="136"/>
      <c r="C87" s="136"/>
      <c r="D87" s="65">
        <f>SUM(D84:D86)</f>
        <v>0</v>
      </c>
    </row>
    <row r="88" spans="1:4" ht="12.75">
      <c r="A88" s="89" t="s">
        <v>46</v>
      </c>
      <c r="B88" s="137" t="s">
        <v>103</v>
      </c>
      <c r="C88" s="137"/>
      <c r="D88" s="78">
        <f>D78</f>
        <v>0</v>
      </c>
    </row>
    <row r="89" spans="1:4" ht="12.75" customHeight="1">
      <c r="A89" s="136" t="s">
        <v>104</v>
      </c>
      <c r="B89" s="136"/>
      <c r="C89" s="136"/>
      <c r="D89" s="65">
        <f>TRUNC((D87+D88),2)</f>
        <v>0</v>
      </c>
    </row>
    <row r="90" spans="1:4">
      <c r="A90" s="138" t="s">
        <v>6</v>
      </c>
      <c r="B90" s="138"/>
      <c r="C90" s="138"/>
      <c r="D90" s="138"/>
    </row>
    <row r="91" spans="1:4"/>
    <row r="92" spans="1:4"/>
    <row r="93" spans="1:4"/>
    <row r="94" spans="1:4">
      <c r="C94" s="90"/>
    </row>
    <row r="95" spans="1:4"/>
    <row r="96" spans="1:4" ht="26.25" customHeight="1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 ht="24" customHeight="1"/>
    <row r="124"/>
    <row r="125"/>
    <row r="126"/>
    <row r="127" ht="24" customHeight="1"/>
    <row r="128"/>
    <row r="129" ht="16.5" customHeight="1"/>
    <row r="130"/>
    <row r="131" ht="16.5" customHeight="1"/>
    <row r="132" ht="15.75" customHeight="1"/>
    <row r="133" ht="14.25" customHeight="1"/>
    <row r="134" ht="14.25" customHeight="1"/>
    <row r="135"/>
    <row r="137"/>
    <row r="138"/>
    <row r="139"/>
    <row r="140"/>
    <row r="141"/>
    <row r="142"/>
    <row r="143"/>
    <row r="144"/>
    <row r="145"/>
    <row r="146"/>
    <row r="147"/>
  </sheetData>
  <sheetProtection formatCells="0" formatColumns="0" formatRows="0" insertColumns="0" insertRows="0"/>
  <mergeCells count="45">
    <mergeCell ref="B88:C88"/>
    <mergeCell ref="A89:C89"/>
    <mergeCell ref="A90:D90"/>
    <mergeCell ref="A82:D82"/>
    <mergeCell ref="B83:C83"/>
    <mergeCell ref="B84:C84"/>
    <mergeCell ref="B85:C85"/>
    <mergeCell ref="B86:C86"/>
    <mergeCell ref="A87:C87"/>
    <mergeCell ref="A70:D70"/>
    <mergeCell ref="A47:B47"/>
    <mergeCell ref="A48:D48"/>
    <mergeCell ref="A49:D49"/>
    <mergeCell ref="A50:D50"/>
    <mergeCell ref="A51:D51"/>
    <mergeCell ref="A52:D52"/>
    <mergeCell ref="A56:B56"/>
    <mergeCell ref="A59:D59"/>
    <mergeCell ref="A67:B67"/>
    <mergeCell ref="A68:D68"/>
    <mergeCell ref="A69:D69"/>
    <mergeCell ref="A37:D37"/>
    <mergeCell ref="B21:C21"/>
    <mergeCell ref="A22:C22"/>
    <mergeCell ref="A23:D23"/>
    <mergeCell ref="A24:D24"/>
    <mergeCell ref="A25:D25"/>
    <mergeCell ref="A26:D26"/>
    <mergeCell ref="A30:B30"/>
    <mergeCell ref="A32:B32"/>
    <mergeCell ref="A33:D33"/>
    <mergeCell ref="A34:D34"/>
    <mergeCell ref="A35:D35"/>
    <mergeCell ref="B19:C19"/>
    <mergeCell ref="A7:B7"/>
    <mergeCell ref="C7:D7"/>
    <mergeCell ref="A8:B8"/>
    <mergeCell ref="C8:D8"/>
    <mergeCell ref="B11:C11"/>
    <mergeCell ref="B12:C12"/>
    <mergeCell ref="B13:C13"/>
    <mergeCell ref="B14:C14"/>
    <mergeCell ref="B15:C15"/>
    <mergeCell ref="A17:D17"/>
    <mergeCell ref="B18:C18"/>
  </mergeCells>
  <pageMargins left="1.1811023622047245" right="0.39370078740157483" top="0.78740157480314965" bottom="0.78740157480314965" header="0.31496062992125984" footer="0.31496062992125984"/>
  <pageSetup paperSize="9" scale="80" fitToHeight="3" orientation="portrait" r:id="rId1"/>
  <rowBreaks count="1" manualBreakCount="1">
    <brk id="35" max="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VALOR GLOBAL</vt:lpstr>
      <vt:lpstr>Mão de obra_vigilante</vt:lpstr>
      <vt:lpstr>Hora extra_60%</vt:lpstr>
      <vt:lpstr>Hora extra_100%</vt:lpstr>
      <vt:lpstr>'Hora extra_100%'!Area_de_impressao</vt:lpstr>
      <vt:lpstr>'Hora extra_60%'!Area_de_impressao</vt:lpstr>
      <vt:lpstr>'Mão de obra_vigilante'!Area_de_impressao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</dc:creator>
  <cp:lastModifiedBy>André Cardoso Freire</cp:lastModifiedBy>
  <cp:lastPrinted>2022-03-07T20:28:40Z</cp:lastPrinted>
  <dcterms:created xsi:type="dcterms:W3CDTF">2022-02-21T15:58:40Z</dcterms:created>
  <dcterms:modified xsi:type="dcterms:W3CDTF">2025-06-16T13:05:10Z</dcterms:modified>
</cp:coreProperties>
</file>