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Users\guilh\OneDrive\Documentos\TRABALHO\Contratacao SUFER e SUCON\finalizados\"/>
    </mc:Choice>
  </mc:AlternateContent>
  <xr:revisionPtr revIDLastSave="0" documentId="13_ncr:1_{14163CBB-7331-416C-81CA-8E64F235C56C}" xr6:coauthVersionLast="45" xr6:coauthVersionMax="45" xr10:uidLastSave="{00000000-0000-0000-0000-000000000000}"/>
  <bookViews>
    <workbookView xWindow="-120" yWindow="-120" windowWidth="20730" windowHeight="11160" tabRatio="1000" xr2:uid="{00000000-000D-0000-FFFF-FFFF00000000}"/>
  </bookViews>
  <sheets>
    <sheet name="Premissas" sheetId="39" r:id="rId1"/>
    <sheet name="Resumo" sheetId="38" r:id="rId2"/>
    <sheet name="Custo Gerencial" sheetId="4" r:id="rId3"/>
    <sheet name="Produtos Grupo A" sheetId="31" r:id="rId4"/>
    <sheet name="Produtos Grupo B" sheetId="32" r:id="rId5"/>
    <sheet name="Produtos Grupo C" sheetId="33" r:id="rId6"/>
    <sheet name="Produtos Grupo D" sheetId="35" r:id="rId7"/>
  </sheets>
  <definedNames>
    <definedName name="_xlnm._FilterDatabase" localSheetId="6" hidden="1">'Produtos Grupo D'!$A$4:$A$21</definedName>
    <definedName name="_xlnm.Print_Area" localSheetId="0">Premissas!$A$1:$G$84</definedName>
    <definedName name="_xlnm.Print_Area" localSheetId="3">'Produtos Grupo A'!$A$1:$F$110</definedName>
    <definedName name="_xlnm.Print_Area" localSheetId="4">'Produtos Grupo B'!$A$1:$F$262</definedName>
    <definedName name="_xlnm.Print_Area" localSheetId="5">'Produtos Grupo C'!$A$1:$F$132</definedName>
    <definedName name="_xlnm.Print_Area" localSheetId="6">'Produtos Grupo D'!$A$1:$F$257</definedName>
    <definedName name="_xlnm.Print_Area" localSheetId="1">Resumo!#REF!</definedName>
    <definedName name="Pal_Workbook_GUID" hidden="1">"ZJCEKNZZ6MSABE3E4DMF6R63"</definedName>
    <definedName name="RiskIsInput" hidden="1">FALSE</definedName>
    <definedName name="RiskIsOptimization" hidden="1">FALSE</definedName>
    <definedName name="RiskIsOutput" hidden="1">FALSE</definedName>
    <definedName name="RiskIsStatistics" hidden="1">FALSE</definedName>
    <definedName name="solver_adj" localSheetId="3" hidden="1">'Produtos Grupo A'!#REF!</definedName>
    <definedName name="solver_adj" localSheetId="4" hidden="1">'Produtos Grupo B'!#REF!</definedName>
    <definedName name="solver_adj" localSheetId="5" hidden="1">'Produtos Grupo C'!#REF!</definedName>
    <definedName name="solver_adj" localSheetId="6" hidden="1">'Produtos Grupo D'!#REF!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drv" localSheetId="3" hidden="1">1</definedName>
    <definedName name="solver_drv" localSheetId="4" hidden="1">1</definedName>
    <definedName name="solver_drv" localSheetId="5" hidden="1">1</definedName>
    <definedName name="solver_drv" localSheetId="6" hidden="1">1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ng" localSheetId="6" hidden="1">1</definedName>
    <definedName name="solver_est" localSheetId="3" hidden="1">1</definedName>
    <definedName name="solver_est" localSheetId="4" hidden="1">1</definedName>
    <definedName name="solver_est" localSheetId="5" hidden="1">1</definedName>
    <definedName name="solver_est" localSheetId="6" hidden="1">1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itr" localSheetId="6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ip" localSheetId="6" hidden="1">2147483647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ni" localSheetId="6" hidden="1">30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rt" localSheetId="6" hidden="1">0.075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msl" localSheetId="6" hidden="1">2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od" localSheetId="6" hidden="1">2147483647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num" localSheetId="6" hidden="1">0</definedName>
    <definedName name="solver_nwt" localSheetId="3" hidden="1">1</definedName>
    <definedName name="solver_nwt" localSheetId="4" hidden="1">1</definedName>
    <definedName name="solver_nwt" localSheetId="5" hidden="1">1</definedName>
    <definedName name="solver_nwt" localSheetId="6" hidden="1">1</definedName>
    <definedName name="solver_opt" localSheetId="3" hidden="1">'Produtos Grupo A'!#REF!</definedName>
    <definedName name="solver_opt" localSheetId="4" hidden="1">'Produtos Grupo B'!#REF!</definedName>
    <definedName name="solver_opt" localSheetId="5" hidden="1">'Produtos Grupo C'!#REF!</definedName>
    <definedName name="solver_opt" localSheetId="6" hidden="1">'Produtos Grupo D'!#REF!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rbv" localSheetId="3" hidden="1">1</definedName>
    <definedName name="solver_rbv" localSheetId="4" hidden="1">1</definedName>
    <definedName name="solver_rbv" localSheetId="5" hidden="1">1</definedName>
    <definedName name="solver_rbv" localSheetId="6" hidden="1">1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lx" localSheetId="6" hidden="1">2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scl" localSheetId="3" hidden="1">1</definedName>
    <definedName name="solver_scl" localSheetId="4" hidden="1">1</definedName>
    <definedName name="solver_scl" localSheetId="5" hidden="1">1</definedName>
    <definedName name="solver_scl" localSheetId="6" hidden="1">1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im" localSheetId="6" hidden="1">2147483647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yp" localSheetId="3" hidden="1">3</definedName>
    <definedName name="solver_typ" localSheetId="4" hidden="1">3</definedName>
    <definedName name="solver_typ" localSheetId="5" hidden="1">3</definedName>
    <definedName name="solver_typ" localSheetId="6" hidden="1">3</definedName>
    <definedName name="solver_val" localSheetId="3" hidden="1">7.2</definedName>
    <definedName name="solver_val" localSheetId="4" hidden="1">7.2</definedName>
    <definedName name="solver_val" localSheetId="5" hidden="1">7.2</definedName>
    <definedName name="solver_val" localSheetId="6" hidden="1">7.2</definedName>
    <definedName name="solver_ver" localSheetId="3" hidden="1">3</definedName>
    <definedName name="solver_ver" localSheetId="4" hidden="1">3</definedName>
    <definedName name="solver_ver" localSheetId="5" hidden="1">3</definedName>
    <definedName name="solver_ver" localSheetId="6" hidden="1">3</definedName>
    <definedName name="_xlnm.Print_Titles" localSheetId="3">'Produtos Grupo A'!$1:$4</definedName>
    <definedName name="_xlnm.Print_Titles" localSheetId="4">'Produtos Grupo B'!$1:$2</definedName>
    <definedName name="_xlnm.Print_Titles" localSheetId="5">'Produtos Grupo C'!$1:$2</definedName>
    <definedName name="_xlnm.Print_Titles" localSheetId="6">'Produtos Grupo D'!$1:$2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38" l="1"/>
  <c r="A3" i="38"/>
  <c r="A4" i="38"/>
  <c r="A5" i="38"/>
  <c r="A7" i="38"/>
  <c r="A8" i="38"/>
  <c r="A1" i="38"/>
  <c r="F22" i="4" l="1"/>
  <c r="F23" i="4"/>
  <c r="F21" i="4"/>
  <c r="G82" i="39"/>
  <c r="G83" i="39"/>
  <c r="G81" i="39"/>
  <c r="G75" i="39"/>
  <c r="F17" i="4" s="1"/>
  <c r="G76" i="39"/>
  <c r="F18" i="4" s="1"/>
  <c r="G74" i="39"/>
  <c r="F16" i="4" s="1"/>
  <c r="G70" i="39"/>
  <c r="E184" i="35" s="1"/>
  <c r="G64" i="39"/>
  <c r="G65" i="39" s="1"/>
  <c r="E134" i="35" s="1"/>
  <c r="G56" i="39"/>
  <c r="F26" i="4" s="1"/>
  <c r="G45" i="39"/>
  <c r="D16" i="39" s="1"/>
  <c r="E16" i="39" s="1"/>
  <c r="G16" i="39" s="1"/>
  <c r="E36" i="33" s="1"/>
  <c r="E23" i="33" l="1"/>
  <c r="E206" i="32"/>
  <c r="E99" i="35"/>
  <c r="E49" i="31"/>
  <c r="E115" i="35"/>
  <c r="E103" i="31"/>
  <c r="E201" i="35"/>
  <c r="E65" i="35"/>
  <c r="E75" i="32"/>
  <c r="E127" i="32"/>
  <c r="E50" i="32"/>
  <c r="E75" i="33"/>
  <c r="E149" i="35"/>
  <c r="E151" i="35"/>
  <c r="E105" i="31"/>
  <c r="E100" i="33"/>
  <c r="E152" i="32"/>
  <c r="E15" i="35"/>
  <c r="E251" i="35"/>
  <c r="E258" i="32"/>
  <c r="E13" i="35"/>
  <c r="E23" i="31"/>
  <c r="E204" i="32"/>
  <c r="E49" i="35"/>
  <c r="E185" i="35"/>
  <c r="E235" i="35"/>
  <c r="F27" i="4"/>
  <c r="E24" i="31"/>
  <c r="E104" i="31"/>
  <c r="E74" i="32"/>
  <c r="E128" i="32"/>
  <c r="E205" i="32"/>
  <c r="E22" i="33"/>
  <c r="E76" i="33"/>
  <c r="E14" i="35"/>
  <c r="E64" i="35"/>
  <c r="E100" i="35"/>
  <c r="E150" i="35"/>
  <c r="E200" i="35"/>
  <c r="E236" i="35"/>
  <c r="F28" i="4"/>
  <c r="E22" i="32"/>
  <c r="E153" i="32"/>
  <c r="E230" i="32"/>
  <c r="E24" i="33"/>
  <c r="E101" i="33"/>
  <c r="E30" i="35"/>
  <c r="E66" i="35"/>
  <c r="E116" i="35"/>
  <c r="E166" i="35"/>
  <c r="E202" i="35"/>
  <c r="E252" i="35"/>
  <c r="E51" i="31"/>
  <c r="E23" i="32"/>
  <c r="E100" i="32"/>
  <c r="E154" i="32"/>
  <c r="E231" i="32"/>
  <c r="E48" i="33"/>
  <c r="E102" i="33"/>
  <c r="E31" i="35"/>
  <c r="E81" i="35"/>
  <c r="E117" i="35"/>
  <c r="E167" i="35"/>
  <c r="E217" i="35"/>
  <c r="E253" i="35"/>
  <c r="E76" i="31"/>
  <c r="E24" i="32"/>
  <c r="E101" i="32"/>
  <c r="E178" i="32"/>
  <c r="E232" i="32"/>
  <c r="E49" i="33"/>
  <c r="E126" i="33"/>
  <c r="E32" i="35"/>
  <c r="E82" i="35"/>
  <c r="E132" i="35"/>
  <c r="E168" i="35"/>
  <c r="E218" i="35"/>
  <c r="E48" i="32"/>
  <c r="E102" i="32"/>
  <c r="E179" i="32"/>
  <c r="E256" i="32"/>
  <c r="E50" i="33"/>
  <c r="E127" i="33"/>
  <c r="E47" i="35"/>
  <c r="E83" i="35"/>
  <c r="E133" i="35"/>
  <c r="E183" i="35"/>
  <c r="E219" i="35"/>
  <c r="E50" i="31"/>
  <c r="E76" i="32"/>
  <c r="E77" i="31"/>
  <c r="E22" i="31"/>
  <c r="E78" i="31"/>
  <c r="E49" i="32"/>
  <c r="E126" i="32"/>
  <c r="E180" i="32"/>
  <c r="E257" i="32"/>
  <c r="E74" i="33"/>
  <c r="E128" i="33"/>
  <c r="E48" i="35"/>
  <c r="E98" i="35"/>
  <c r="E234" i="35"/>
  <c r="E114" i="33"/>
  <c r="E36" i="32"/>
  <c r="E244" i="32"/>
  <c r="E114" i="32"/>
  <c r="E62" i="33"/>
  <c r="E166" i="32"/>
  <c r="E192" i="32"/>
  <c r="E10" i="31"/>
  <c r="E62" i="32"/>
  <c r="E10" i="33"/>
  <c r="E91" i="31"/>
  <c r="E140" i="32"/>
  <c r="E88" i="33"/>
  <c r="E64" i="31"/>
  <c r="E10" i="32"/>
  <c r="E218" i="32"/>
  <c r="E37" i="31"/>
  <c r="E88" i="32"/>
  <c r="D22" i="39"/>
  <c r="E22" i="39" s="1"/>
  <c r="G22" i="39" s="1"/>
  <c r="D23" i="39"/>
  <c r="E23" i="39" s="1"/>
  <c r="G23" i="39" s="1"/>
  <c r="D21" i="39"/>
  <c r="E21" i="39" s="1"/>
  <c r="G21" i="39" s="1"/>
  <c r="D15" i="39"/>
  <c r="E15" i="39" s="1"/>
  <c r="G15" i="39" s="1"/>
  <c r="D20" i="39"/>
  <c r="E20" i="39" s="1"/>
  <c r="G20" i="39" s="1"/>
  <c r="D27" i="39"/>
  <c r="E27" i="39" s="1"/>
  <c r="D19" i="39"/>
  <c r="E19" i="39" s="1"/>
  <c r="G19" i="39" s="1"/>
  <c r="D26" i="39"/>
  <c r="E26" i="39" s="1"/>
  <c r="D18" i="39"/>
  <c r="E18" i="39" s="1"/>
  <c r="G18" i="39" s="1"/>
  <c r="D25" i="39"/>
  <c r="E25" i="39" s="1"/>
  <c r="G25" i="39" s="1"/>
  <c r="D17" i="39"/>
  <c r="E17" i="39" s="1"/>
  <c r="G17" i="39" s="1"/>
  <c r="D24" i="39"/>
  <c r="E24" i="39" s="1"/>
  <c r="G24" i="39" s="1"/>
  <c r="G26" i="39" l="1"/>
  <c r="F9" i="4"/>
  <c r="G27" i="39"/>
  <c r="F12" i="4"/>
  <c r="E247" i="35"/>
  <c r="E111" i="35"/>
  <c r="E115" i="33"/>
  <c r="E167" i="32"/>
  <c r="E11" i="31"/>
  <c r="E230" i="35"/>
  <c r="E94" i="35"/>
  <c r="E37" i="33"/>
  <c r="E89" i="32"/>
  <c r="E38" i="31"/>
  <c r="E213" i="35"/>
  <c r="E77" i="35"/>
  <c r="E219" i="32"/>
  <c r="E11" i="32"/>
  <c r="E196" i="35"/>
  <c r="E60" i="35"/>
  <c r="E89" i="33"/>
  <c r="E141" i="32"/>
  <c r="E92" i="31"/>
  <c r="E179" i="35"/>
  <c r="E43" i="35"/>
  <c r="E11" i="33"/>
  <c r="E63" i="32"/>
  <c r="E37" i="32"/>
  <c r="E162" i="35"/>
  <c r="E26" i="35"/>
  <c r="E193" i="32"/>
  <c r="E145" i="35"/>
  <c r="E9" i="35"/>
  <c r="E63" i="33"/>
  <c r="E115" i="32"/>
  <c r="E65" i="31"/>
  <c r="E128" i="35"/>
  <c r="E245" i="32"/>
  <c r="E15" i="33"/>
  <c r="E67" i="32"/>
  <c r="E15" i="31"/>
  <c r="E42" i="31"/>
  <c r="E93" i="33"/>
  <c r="E145" i="32"/>
  <c r="E197" i="32"/>
  <c r="E67" i="33"/>
  <c r="E119" i="32"/>
  <c r="E69" i="31"/>
  <c r="E249" i="32"/>
  <c r="E41" i="32"/>
  <c r="E119" i="33"/>
  <c r="E171" i="32"/>
  <c r="E41" i="33"/>
  <c r="E93" i="32"/>
  <c r="E96" i="31"/>
  <c r="E223" i="32"/>
  <c r="E15" i="32"/>
  <c r="E196" i="32"/>
  <c r="E66" i="33"/>
  <c r="E118" i="32"/>
  <c r="E68" i="31"/>
  <c r="E41" i="31"/>
  <c r="E248" i="32"/>
  <c r="E40" i="32"/>
  <c r="E118" i="33"/>
  <c r="E170" i="32"/>
  <c r="E14" i="31"/>
  <c r="E40" i="33"/>
  <c r="E92" i="32"/>
  <c r="E222" i="32"/>
  <c r="E14" i="32"/>
  <c r="E92" i="33"/>
  <c r="E144" i="32"/>
  <c r="E95" i="31"/>
  <c r="E14" i="33"/>
  <c r="E66" i="32"/>
  <c r="E225" i="32"/>
  <c r="E17" i="32"/>
  <c r="E95" i="32"/>
  <c r="E44" i="31"/>
  <c r="E95" i="33"/>
  <c r="E147" i="32"/>
  <c r="E98" i="31"/>
  <c r="E17" i="33"/>
  <c r="E69" i="32"/>
  <c r="E17" i="31"/>
  <c r="E199" i="32"/>
  <c r="E71" i="31"/>
  <c r="E43" i="33"/>
  <c r="E69" i="33"/>
  <c r="E121" i="32"/>
  <c r="E251" i="32"/>
  <c r="E43" i="32"/>
  <c r="E121" i="33"/>
  <c r="E173" i="32"/>
  <c r="E243" i="32"/>
  <c r="E35" i="32"/>
  <c r="E113" i="33"/>
  <c r="E165" i="32"/>
  <c r="E35" i="33"/>
  <c r="E87" i="32"/>
  <c r="E36" i="31"/>
  <c r="E217" i="32"/>
  <c r="E9" i="32"/>
  <c r="E9" i="31"/>
  <c r="E87" i="33"/>
  <c r="E139" i="32"/>
  <c r="E90" i="31"/>
  <c r="E9" i="33"/>
  <c r="E61" i="32"/>
  <c r="E61" i="33"/>
  <c r="E191" i="32"/>
  <c r="E113" i="32"/>
  <c r="E63" i="31"/>
  <c r="E123" i="33"/>
  <c r="E175" i="32"/>
  <c r="E19" i="31"/>
  <c r="E45" i="32"/>
  <c r="E45" i="33"/>
  <c r="E97" i="32"/>
  <c r="E46" i="31"/>
  <c r="E227" i="32"/>
  <c r="E19" i="32"/>
  <c r="E97" i="33"/>
  <c r="E149" i="32"/>
  <c r="E100" i="31"/>
  <c r="E71" i="32"/>
  <c r="E19" i="33"/>
  <c r="E201" i="32"/>
  <c r="E71" i="33"/>
  <c r="E123" i="32"/>
  <c r="E73" i="31"/>
  <c r="E253" i="32"/>
  <c r="E246" i="32"/>
  <c r="E38" i="32"/>
  <c r="E93" i="31"/>
  <c r="E116" i="33"/>
  <c r="E168" i="32"/>
  <c r="E116" i="32"/>
  <c r="E38" i="33"/>
  <c r="E90" i="32"/>
  <c r="E39" i="31"/>
  <c r="E220" i="32"/>
  <c r="E12" i="32"/>
  <c r="E90" i="33"/>
  <c r="E142" i="32"/>
  <c r="E12" i="31"/>
  <c r="E64" i="33"/>
  <c r="E66" i="31"/>
  <c r="E12" i="33"/>
  <c r="E64" i="32"/>
  <c r="E194" i="32"/>
  <c r="E94" i="33"/>
  <c r="E146" i="32"/>
  <c r="E97" i="31"/>
  <c r="E224" i="32"/>
  <c r="E16" i="33"/>
  <c r="E68" i="32"/>
  <c r="E16" i="31"/>
  <c r="E42" i="32"/>
  <c r="E198" i="32"/>
  <c r="E68" i="33"/>
  <c r="E120" i="32"/>
  <c r="E70" i="31"/>
  <c r="E250" i="32"/>
  <c r="E120" i="33"/>
  <c r="E172" i="32"/>
  <c r="E16" i="32"/>
  <c r="E42" i="33"/>
  <c r="E94" i="32"/>
  <c r="E43" i="31"/>
  <c r="E44" i="33"/>
  <c r="E96" i="32"/>
  <c r="E45" i="31"/>
  <c r="E226" i="32"/>
  <c r="E18" i="32"/>
  <c r="E122" i="33"/>
  <c r="E96" i="33"/>
  <c r="E148" i="32"/>
  <c r="E99" i="31"/>
  <c r="E18" i="33"/>
  <c r="E70" i="32"/>
  <c r="E18" i="31"/>
  <c r="E72" i="31"/>
  <c r="E200" i="32"/>
  <c r="E70" i="33"/>
  <c r="E122" i="32"/>
  <c r="E174" i="32"/>
  <c r="E252" i="32"/>
  <c r="E44" i="32"/>
  <c r="E65" i="33"/>
  <c r="E117" i="32"/>
  <c r="E67" i="31"/>
  <c r="E13" i="32"/>
  <c r="E247" i="32"/>
  <c r="E39" i="32"/>
  <c r="E117" i="33"/>
  <c r="E169" i="32"/>
  <c r="E39" i="33"/>
  <c r="E91" i="32"/>
  <c r="E40" i="31"/>
  <c r="E221" i="32"/>
  <c r="E91" i="33"/>
  <c r="E143" i="32"/>
  <c r="E94" i="31"/>
  <c r="E13" i="33"/>
  <c r="E65" i="32"/>
  <c r="E13" i="31"/>
  <c r="E195" i="32"/>
  <c r="F92" i="31" l="1"/>
  <c r="F93" i="31"/>
  <c r="F95" i="31"/>
  <c r="F100" i="31"/>
  <c r="F91" i="31"/>
  <c r="F94" i="31"/>
  <c r="F96" i="31"/>
  <c r="F97" i="31"/>
  <c r="F98" i="31"/>
  <c r="F99" i="31"/>
  <c r="F90" i="31"/>
  <c r="F89" i="31" l="1"/>
  <c r="D104" i="31" s="1"/>
  <c r="G70" i="38"/>
  <c r="G69" i="38"/>
  <c r="G68" i="38"/>
  <c r="G67" i="38"/>
  <c r="G66" i="38"/>
  <c r="G65" i="38"/>
  <c r="G64" i="38"/>
  <c r="G63" i="38"/>
  <c r="G62" i="38"/>
  <c r="G61" i="38"/>
  <c r="G60" i="38"/>
  <c r="G59" i="38"/>
  <c r="G58" i="38"/>
  <c r="G57" i="38"/>
  <c r="G56" i="38"/>
  <c r="A54" i="38"/>
  <c r="G50" i="38"/>
  <c r="G49" i="38"/>
  <c r="G48" i="38"/>
  <c r="G47" i="38"/>
  <c r="G46" i="38"/>
  <c r="A44" i="38"/>
  <c r="G41" i="38"/>
  <c r="G40" i="38"/>
  <c r="G39" i="38"/>
  <c r="G38" i="38"/>
  <c r="G37" i="38"/>
  <c r="G36" i="38"/>
  <c r="G35" i="38"/>
  <c r="G34" i="38"/>
  <c r="G33" i="38"/>
  <c r="G32" i="38"/>
  <c r="G27" i="38"/>
  <c r="G26" i="38"/>
  <c r="G25" i="38"/>
  <c r="G24" i="38"/>
  <c r="D13" i="38"/>
  <c r="D255" i="35"/>
  <c r="F230" i="35"/>
  <c r="F229" i="35" s="1"/>
  <c r="D187" i="35"/>
  <c r="F162" i="35"/>
  <c r="F161" i="35" s="1"/>
  <c r="F128" i="35"/>
  <c r="F127" i="35" s="1"/>
  <c r="F111" i="35"/>
  <c r="F110" i="35" s="1"/>
  <c r="F94" i="35"/>
  <c r="F93" i="35" s="1"/>
  <c r="D51" i="35"/>
  <c r="A211" i="35"/>
  <c r="A75" i="35"/>
  <c r="A59" i="33"/>
  <c r="A33" i="33"/>
  <c r="A189" i="32"/>
  <c r="A59" i="32"/>
  <c r="A88" i="31"/>
  <c r="A61" i="31"/>
  <c r="A34" i="31"/>
  <c r="A7" i="31"/>
  <c r="B194" i="35"/>
  <c r="B126" i="35"/>
  <c r="B58" i="35"/>
  <c r="B245" i="35"/>
  <c r="B228" i="35"/>
  <c r="B211" i="35"/>
  <c r="A194" i="35"/>
  <c r="A177" i="35"/>
  <c r="A160" i="35"/>
  <c r="A143" i="35"/>
  <c r="A126" i="35"/>
  <c r="B109" i="35"/>
  <c r="B92" i="35"/>
  <c r="B75" i="35"/>
  <c r="A58" i="35"/>
  <c r="A41" i="35"/>
  <c r="F213" i="35"/>
  <c r="F212" i="35" s="1"/>
  <c r="D221" i="35"/>
  <c r="F196" i="35"/>
  <c r="F195" i="35" s="1"/>
  <c r="D204" i="35"/>
  <c r="F179" i="35"/>
  <c r="F178" i="35" s="1"/>
  <c r="F145" i="35"/>
  <c r="F144" i="35" s="1"/>
  <c r="D153" i="35"/>
  <c r="F77" i="35"/>
  <c r="F76" i="35" s="1"/>
  <c r="D85" i="35"/>
  <c r="F60" i="35"/>
  <c r="F59" i="35" s="1"/>
  <c r="D68" i="35"/>
  <c r="A24" i="35"/>
  <c r="D34" i="35"/>
  <c r="A7" i="35"/>
  <c r="F123" i="33"/>
  <c r="F122" i="33"/>
  <c r="F121" i="33"/>
  <c r="F120" i="33"/>
  <c r="F119" i="33"/>
  <c r="F118" i="33"/>
  <c r="F116" i="33"/>
  <c r="F115" i="33"/>
  <c r="F114" i="33"/>
  <c r="F97" i="33"/>
  <c r="F96" i="33"/>
  <c r="F95" i="33"/>
  <c r="F93" i="33"/>
  <c r="F92" i="33"/>
  <c r="F91" i="33"/>
  <c r="F89" i="33"/>
  <c r="F88" i="33"/>
  <c r="F71" i="33"/>
  <c r="F70" i="33"/>
  <c r="F68" i="33"/>
  <c r="F67" i="33"/>
  <c r="F66" i="33"/>
  <c r="F65" i="33"/>
  <c r="F63" i="33"/>
  <c r="F62" i="33"/>
  <c r="F45" i="33"/>
  <c r="F44" i="33"/>
  <c r="F42" i="33"/>
  <c r="F41" i="33"/>
  <c r="F40" i="33"/>
  <c r="F38" i="33"/>
  <c r="F37" i="33"/>
  <c r="F36" i="33"/>
  <c r="A111" i="33"/>
  <c r="B111" i="33"/>
  <c r="F117" i="33"/>
  <c r="A85" i="33"/>
  <c r="B85" i="33"/>
  <c r="B59" i="33"/>
  <c r="B33" i="33"/>
  <c r="F19" i="33"/>
  <c r="F18" i="33"/>
  <c r="F14" i="33"/>
  <c r="B7" i="33"/>
  <c r="A7" i="33"/>
  <c r="B241" i="32"/>
  <c r="A241" i="32"/>
  <c r="A215" i="32"/>
  <c r="B189" i="32"/>
  <c r="B163" i="32"/>
  <c r="A163" i="32"/>
  <c r="A137" i="32"/>
  <c r="B137" i="32"/>
  <c r="A111" i="32"/>
  <c r="B111" i="32"/>
  <c r="A85" i="32"/>
  <c r="A33" i="32"/>
  <c r="B7" i="32"/>
  <c r="A7" i="32"/>
  <c r="F19" i="32"/>
  <c r="F16" i="32"/>
  <c r="F15" i="32"/>
  <c r="F11" i="32"/>
  <c r="B215" i="32"/>
  <c r="B85" i="32"/>
  <c r="F65" i="32"/>
  <c r="B59" i="32"/>
  <c r="F73" i="31"/>
  <c r="B33" i="32"/>
  <c r="F71" i="31"/>
  <c r="F69" i="31"/>
  <c r="F68" i="31"/>
  <c r="D83" i="35" l="1"/>
  <c r="D82" i="35"/>
  <c r="D81" i="35"/>
  <c r="D115" i="35"/>
  <c r="D117" i="35"/>
  <c r="D116" i="35"/>
  <c r="D236" i="35"/>
  <c r="D235" i="35"/>
  <c r="D234" i="35"/>
  <c r="D201" i="35"/>
  <c r="D200" i="35"/>
  <c r="D202" i="35"/>
  <c r="D133" i="35"/>
  <c r="D132" i="35"/>
  <c r="D134" i="35"/>
  <c r="D65" i="35"/>
  <c r="D64" i="35"/>
  <c r="D66" i="35"/>
  <c r="D151" i="35"/>
  <c r="D150" i="35"/>
  <c r="D149" i="35"/>
  <c r="D168" i="35"/>
  <c r="D167" i="35"/>
  <c r="D166" i="35"/>
  <c r="D183" i="35"/>
  <c r="D185" i="35"/>
  <c r="D184" i="35"/>
  <c r="D219" i="35"/>
  <c r="D218" i="35"/>
  <c r="D217" i="35"/>
  <c r="D100" i="35"/>
  <c r="D99" i="35"/>
  <c r="D98" i="35"/>
  <c r="D103" i="31"/>
  <c r="D105" i="31"/>
  <c r="F43" i="35"/>
  <c r="F42" i="35" s="1"/>
  <c r="D170" i="35"/>
  <c r="D136" i="35"/>
  <c r="F245" i="32"/>
  <c r="F247" i="35"/>
  <c r="F246" i="35" s="1"/>
  <c r="F248" i="32"/>
  <c r="D119" i="35"/>
  <c r="B7" i="35"/>
  <c r="B143" i="35"/>
  <c r="A92" i="35"/>
  <c r="A228" i="35"/>
  <c r="D102" i="35"/>
  <c r="D238" i="35"/>
  <c r="B24" i="35"/>
  <c r="B160" i="35"/>
  <c r="A109" i="35"/>
  <c r="A245" i="35"/>
  <c r="B41" i="35"/>
  <c r="B177" i="35"/>
  <c r="F69" i="33"/>
  <c r="D130" i="33"/>
  <c r="F39" i="33"/>
  <c r="F15" i="33"/>
  <c r="F64" i="33"/>
  <c r="F16" i="33"/>
  <c r="F43" i="33"/>
  <c r="F90" i="33"/>
  <c r="F14" i="32"/>
  <c r="F226" i="32"/>
  <c r="F253" i="32"/>
  <c r="F12" i="32"/>
  <c r="F249" i="32"/>
  <c r="F118" i="32"/>
  <c r="F168" i="32"/>
  <c r="F244" i="32"/>
  <c r="F252" i="32"/>
  <c r="F13" i="32"/>
  <c r="F17" i="32"/>
  <c r="F10" i="32"/>
  <c r="F65" i="31"/>
  <c r="F66" i="31"/>
  <c r="F70" i="31"/>
  <c r="F26" i="35"/>
  <c r="F25" i="35" s="1"/>
  <c r="F9" i="35"/>
  <c r="F8" i="35" s="1"/>
  <c r="D17" i="35"/>
  <c r="D104" i="33"/>
  <c r="F94" i="33"/>
  <c r="D78" i="33"/>
  <c r="D52" i="33"/>
  <c r="F113" i="33"/>
  <c r="F112" i="33" s="1"/>
  <c r="F87" i="33"/>
  <c r="F61" i="33"/>
  <c r="F35" i="33"/>
  <c r="F12" i="33"/>
  <c r="F9" i="33"/>
  <c r="F11" i="33"/>
  <c r="F13" i="33"/>
  <c r="D26" i="33"/>
  <c r="F17" i="33"/>
  <c r="F10" i="33"/>
  <c r="F13" i="31"/>
  <c r="F17" i="31"/>
  <c r="F10" i="31"/>
  <c r="F14" i="31"/>
  <c r="D260" i="32"/>
  <c r="D26" i="32"/>
  <c r="F18" i="32"/>
  <c r="F9" i="32"/>
  <c r="F221" i="32"/>
  <c r="F92" i="32"/>
  <c r="F96" i="32"/>
  <c r="F123" i="32"/>
  <c r="F200" i="32"/>
  <c r="F143" i="32"/>
  <c r="F147" i="32"/>
  <c r="F170" i="32"/>
  <c r="F224" i="32"/>
  <c r="F67" i="32"/>
  <c r="F250" i="32"/>
  <c r="F62" i="32"/>
  <c r="F66" i="32"/>
  <c r="F117" i="32"/>
  <c r="F121" i="32"/>
  <c r="F140" i="32"/>
  <c r="F144" i="32"/>
  <c r="F175" i="32"/>
  <c r="F97" i="32"/>
  <c r="F115" i="32"/>
  <c r="F197" i="32"/>
  <c r="F70" i="32"/>
  <c r="F90" i="32"/>
  <c r="F94" i="32"/>
  <c r="F149" i="32"/>
  <c r="F199" i="32"/>
  <c r="F220" i="32"/>
  <c r="F148" i="32"/>
  <c r="F145" i="32"/>
  <c r="F196" i="32"/>
  <c r="F247" i="32"/>
  <c r="F69" i="32"/>
  <c r="F63" i="32"/>
  <c r="F71" i="32"/>
  <c r="F88" i="32"/>
  <c r="F91" i="32"/>
  <c r="F95" i="32"/>
  <c r="F142" i="32"/>
  <c r="F167" i="32"/>
  <c r="F171" i="32"/>
  <c r="F193" i="32"/>
  <c r="F201" i="32"/>
  <c r="F225" i="32"/>
  <c r="F122" i="32"/>
  <c r="F119" i="32"/>
  <c r="F141" i="32"/>
  <c r="D208" i="32"/>
  <c r="F36" i="32"/>
  <c r="F114" i="32"/>
  <c r="F169" i="32"/>
  <c r="F222" i="32"/>
  <c r="F116" i="32"/>
  <c r="F120" i="32"/>
  <c r="F146" i="32"/>
  <c r="F172" i="32"/>
  <c r="F218" i="32"/>
  <c r="F251" i="32"/>
  <c r="F44" i="32"/>
  <c r="F174" i="32"/>
  <c r="F173" i="32"/>
  <c r="F194" i="32"/>
  <c r="F198" i="32"/>
  <c r="F219" i="32"/>
  <c r="F223" i="32"/>
  <c r="F227" i="32"/>
  <c r="F89" i="32"/>
  <c r="F93" i="32"/>
  <c r="F192" i="32"/>
  <c r="F195" i="32"/>
  <c r="F246" i="32"/>
  <c r="F243" i="32"/>
  <c r="D234" i="32"/>
  <c r="F217" i="32"/>
  <c r="F191" i="32"/>
  <c r="F166" i="32"/>
  <c r="D182" i="32"/>
  <c r="F165" i="32"/>
  <c r="D156" i="32"/>
  <c r="F139" i="32"/>
  <c r="D130" i="32"/>
  <c r="F113" i="32"/>
  <c r="D104" i="32"/>
  <c r="F87" i="32"/>
  <c r="D78" i="32"/>
  <c r="F64" i="32"/>
  <c r="F68" i="32"/>
  <c r="F61" i="32"/>
  <c r="D108" i="31"/>
  <c r="F35" i="32"/>
  <c r="F42" i="32"/>
  <c r="F37" i="32"/>
  <c r="F39" i="32"/>
  <c r="F41" i="32"/>
  <c r="F43" i="32"/>
  <c r="F45" i="32"/>
  <c r="F38" i="32"/>
  <c r="F40" i="32"/>
  <c r="D52" i="32"/>
  <c r="D54" i="31"/>
  <c r="F11" i="31"/>
  <c r="F15" i="31"/>
  <c r="F19" i="31"/>
  <c r="F43" i="31"/>
  <c r="D81" i="31"/>
  <c r="F64" i="31"/>
  <c r="F67" i="31"/>
  <c r="F72" i="31"/>
  <c r="F63" i="31"/>
  <c r="F18" i="31"/>
  <c r="F39" i="31"/>
  <c r="F41" i="31"/>
  <c r="F38" i="31"/>
  <c r="F40" i="31"/>
  <c r="F42" i="31"/>
  <c r="F46" i="31"/>
  <c r="F37" i="31"/>
  <c r="F12" i="31"/>
  <c r="F16" i="31"/>
  <c r="F44" i="31"/>
  <c r="F45" i="31"/>
  <c r="F36" i="31"/>
  <c r="D27" i="31"/>
  <c r="F9" i="31"/>
  <c r="D251" i="35" l="1"/>
  <c r="D253" i="35"/>
  <c r="F253" i="35" s="1"/>
  <c r="D252" i="35"/>
  <c r="D31" i="35"/>
  <c r="F31" i="35" s="1"/>
  <c r="D30" i="35"/>
  <c r="D47" i="35"/>
  <c r="D49" i="35"/>
  <c r="D48" i="35"/>
  <c r="F48" i="35" s="1"/>
  <c r="F217" i="35"/>
  <c r="F167" i="35"/>
  <c r="F117" i="35"/>
  <c r="F81" i="35"/>
  <c r="F150" i="35"/>
  <c r="D15" i="35"/>
  <c r="F15" i="35" s="1"/>
  <c r="F168" i="35"/>
  <c r="F202" i="35"/>
  <c r="F116" i="35"/>
  <c r="F66" i="35"/>
  <c r="F30" i="35"/>
  <c r="F236" i="35"/>
  <c r="F200" i="35"/>
  <c r="F100" i="35"/>
  <c r="F252" i="35"/>
  <c r="F201" i="35"/>
  <c r="F151" i="35"/>
  <c r="F115" i="35"/>
  <c r="F65" i="35"/>
  <c r="D14" i="35"/>
  <c r="F14" i="35" s="1"/>
  <c r="F185" i="35"/>
  <c r="F149" i="35"/>
  <c r="F99" i="35"/>
  <c r="F49" i="35"/>
  <c r="D13" i="35"/>
  <c r="F13" i="35" s="1"/>
  <c r="F251" i="35"/>
  <c r="F133" i="35"/>
  <c r="F47" i="35"/>
  <c r="D32" i="35"/>
  <c r="F32" i="35" s="1"/>
  <c r="F234" i="35"/>
  <c r="F184" i="35"/>
  <c r="F134" i="35"/>
  <c r="F98" i="35"/>
  <c r="F219" i="35"/>
  <c r="F83" i="35"/>
  <c r="F218" i="35"/>
  <c r="F82" i="35"/>
  <c r="D128" i="33"/>
  <c r="D126" i="33"/>
  <c r="D127" i="33"/>
  <c r="F60" i="33"/>
  <c r="F34" i="33"/>
  <c r="F86" i="33"/>
  <c r="F166" i="35"/>
  <c r="F132" i="35"/>
  <c r="F64" i="35"/>
  <c r="F235" i="35"/>
  <c r="F183" i="35"/>
  <c r="F8" i="33"/>
  <c r="F8" i="32"/>
  <c r="F112" i="32"/>
  <c r="F138" i="32"/>
  <c r="F242" i="32"/>
  <c r="F216" i="32"/>
  <c r="F60" i="32"/>
  <c r="F86" i="32"/>
  <c r="F164" i="32"/>
  <c r="F190" i="32"/>
  <c r="F34" i="32"/>
  <c r="F62" i="31"/>
  <c r="F35" i="31"/>
  <c r="F8" i="31"/>
  <c r="D205" i="32" l="1"/>
  <c r="D206" i="32"/>
  <c r="F206" i="32" s="1"/>
  <c r="D204" i="32"/>
  <c r="F204" i="32" s="1"/>
  <c r="D127" i="32"/>
  <c r="F127" i="32" s="1"/>
  <c r="D128" i="32"/>
  <c r="F128" i="32" s="1"/>
  <c r="D126" i="32"/>
  <c r="F126" i="32" s="1"/>
  <c r="D49" i="32"/>
  <c r="F49" i="32" s="1"/>
  <c r="D50" i="32"/>
  <c r="F50" i="32" s="1"/>
  <c r="D48" i="32"/>
  <c r="D75" i="32"/>
  <c r="D76" i="32"/>
  <c r="F76" i="32" s="1"/>
  <c r="D74" i="32"/>
  <c r="F74" i="32" s="1"/>
  <c r="D100" i="32"/>
  <c r="F100" i="32" s="1"/>
  <c r="D102" i="32"/>
  <c r="F102" i="32" s="1"/>
  <c r="D101" i="32"/>
  <c r="F101" i="32" s="1"/>
  <c r="D232" i="32"/>
  <c r="F232" i="32" s="1"/>
  <c r="D230" i="32"/>
  <c r="F230" i="32" s="1"/>
  <c r="D231" i="32"/>
  <c r="F231" i="32" s="1"/>
  <c r="D257" i="32"/>
  <c r="F257" i="32" s="1"/>
  <c r="D258" i="32"/>
  <c r="F258" i="32" s="1"/>
  <c r="D256" i="32"/>
  <c r="F256" i="32" s="1"/>
  <c r="D178" i="32"/>
  <c r="F178" i="32" s="1"/>
  <c r="D179" i="32"/>
  <c r="F179" i="32" s="1"/>
  <c r="D180" i="32"/>
  <c r="F180" i="32" s="1"/>
  <c r="D153" i="32"/>
  <c r="F153" i="32" s="1"/>
  <c r="D154" i="32"/>
  <c r="F154" i="32" s="1"/>
  <c r="D152" i="32"/>
  <c r="F152" i="32" s="1"/>
  <c r="D23" i="31"/>
  <c r="F23" i="31" s="1"/>
  <c r="D24" i="31"/>
  <c r="F24" i="31" s="1"/>
  <c r="D22" i="31"/>
  <c r="F22" i="31" s="1"/>
  <c r="D50" i="31"/>
  <c r="F50" i="31" s="1"/>
  <c r="D51" i="31"/>
  <c r="F51" i="31" s="1"/>
  <c r="D49" i="31"/>
  <c r="F49" i="31" s="1"/>
  <c r="D77" i="31"/>
  <c r="F77" i="31" s="1"/>
  <c r="D78" i="31"/>
  <c r="F78" i="31" s="1"/>
  <c r="D76" i="31"/>
  <c r="F76" i="31" s="1"/>
  <c r="D49" i="33"/>
  <c r="F49" i="33" s="1"/>
  <c r="D50" i="33"/>
  <c r="F50" i="33" s="1"/>
  <c r="D48" i="33"/>
  <c r="F48" i="33" s="1"/>
  <c r="D24" i="33"/>
  <c r="F24" i="33" s="1"/>
  <c r="D23" i="33"/>
  <c r="F23" i="33" s="1"/>
  <c r="D22" i="33"/>
  <c r="F22" i="33" s="1"/>
  <c r="D102" i="33"/>
  <c r="F102" i="33" s="1"/>
  <c r="D100" i="33"/>
  <c r="F100" i="33" s="1"/>
  <c r="D101" i="33"/>
  <c r="F101" i="33" s="1"/>
  <c r="D76" i="33"/>
  <c r="F76" i="33" s="1"/>
  <c r="D74" i="33"/>
  <c r="F74" i="33" s="1"/>
  <c r="D75" i="33"/>
  <c r="F75" i="33" s="1"/>
  <c r="D23" i="32"/>
  <c r="F23" i="32" s="1"/>
  <c r="D24" i="32"/>
  <c r="F24" i="32" s="1"/>
  <c r="D22" i="32"/>
  <c r="F182" i="35"/>
  <c r="F80" i="35"/>
  <c r="F148" i="35"/>
  <c r="F233" i="35"/>
  <c r="F127" i="33"/>
  <c r="F126" i="33"/>
  <c r="F128" i="33"/>
  <c r="F165" i="35"/>
  <c r="F46" i="35"/>
  <c r="F63" i="35"/>
  <c r="F199" i="35"/>
  <c r="F114" i="35"/>
  <c r="F97" i="35"/>
  <c r="F216" i="35"/>
  <c r="F131" i="35"/>
  <c r="F250" i="35"/>
  <c r="F29" i="35"/>
  <c r="F12" i="35"/>
  <c r="F22" i="32"/>
  <c r="F205" i="32"/>
  <c r="F75" i="32"/>
  <c r="F48" i="32"/>
  <c r="F105" i="31"/>
  <c r="F103" i="31"/>
  <c r="F104" i="31"/>
  <c r="F48" i="31" l="1"/>
  <c r="F125" i="32"/>
  <c r="F177" i="32"/>
  <c r="F21" i="31"/>
  <c r="F73" i="33"/>
  <c r="F21" i="33"/>
  <c r="F255" i="32"/>
  <c r="F99" i="32"/>
  <c r="F99" i="33"/>
  <c r="F125" i="33"/>
  <c r="F47" i="33"/>
  <c r="F73" i="32"/>
  <c r="F151" i="32"/>
  <c r="F47" i="32"/>
  <c r="F229" i="32"/>
  <c r="F21" i="32"/>
  <c r="F203" i="32"/>
  <c r="F102" i="31"/>
  <c r="F75" i="31"/>
  <c r="E9" i="4" l="1"/>
  <c r="G9" i="4" s="1"/>
  <c r="G8" i="4" s="1"/>
  <c r="G18" i="4" l="1"/>
  <c r="G17" i="4"/>
  <c r="G16" i="4"/>
  <c r="G15" i="4" l="1"/>
  <c r="G23" i="4" l="1"/>
  <c r="G40" i="4" l="1"/>
  <c r="G39" i="4"/>
  <c r="G38" i="4"/>
  <c r="G12" i="4" l="1"/>
  <c r="G11" i="4" s="1"/>
  <c r="G22" i="4"/>
  <c r="G21" i="4"/>
  <c r="G20" i="4" l="1"/>
  <c r="E26" i="4" s="1"/>
  <c r="G37" i="4"/>
  <c r="E28" i="4" l="1"/>
  <c r="E27" i="4"/>
  <c r="G42" i="4"/>
  <c r="G46" i="4" s="1"/>
  <c r="G27" i="4" l="1"/>
  <c r="G28" i="4" s="1"/>
  <c r="G26" i="4" l="1"/>
  <c r="G25" i="4" s="1"/>
  <c r="G6" i="4" l="1"/>
  <c r="G30" i="4" s="1"/>
  <c r="G45" i="4" l="1"/>
  <c r="G31" i="4"/>
  <c r="G47" i="4" l="1"/>
  <c r="E78" i="33" l="1"/>
  <c r="F78" i="33" s="1"/>
  <c r="F59" i="33" s="1"/>
  <c r="E108" i="31"/>
  <c r="F108" i="31" s="1"/>
  <c r="F88" i="31" s="1"/>
  <c r="E187" i="35"/>
  <c r="F187" i="35" s="1"/>
  <c r="F177" i="35" s="1"/>
  <c r="E52" i="33"/>
  <c r="F52" i="33" s="1"/>
  <c r="F33" i="33" s="1"/>
  <c r="E81" i="31"/>
  <c r="F81" i="31" s="1"/>
  <c r="F61" i="31" s="1"/>
  <c r="E34" i="35"/>
  <c r="F34" i="35" s="1"/>
  <c r="F24" i="35" s="1"/>
  <c r="E104" i="32"/>
  <c r="F104" i="32" s="1"/>
  <c r="F85" i="32" s="1"/>
  <c r="E85" i="35"/>
  <c r="F85" i="35" s="1"/>
  <c r="F75" i="35" s="1"/>
  <c r="E208" i="32"/>
  <c r="F208" i="32" s="1"/>
  <c r="F189" i="32" s="1"/>
  <c r="E238" i="35"/>
  <c r="F238" i="35" s="1"/>
  <c r="F228" i="35" s="1"/>
  <c r="E26" i="32"/>
  <c r="F26" i="32" s="1"/>
  <c r="F7" i="32" s="1"/>
  <c r="E54" i="31"/>
  <c r="F54" i="31" s="1"/>
  <c r="F34" i="31" s="1"/>
  <c r="E119" i="35"/>
  <c r="F119" i="35" s="1"/>
  <c r="F109" i="35" s="1"/>
  <c r="E26" i="33"/>
  <c r="F26" i="33" s="1"/>
  <c r="F7" i="33" s="1"/>
  <c r="E204" i="35"/>
  <c r="F204" i="35" s="1"/>
  <c r="F194" i="35" s="1"/>
  <c r="E17" i="35"/>
  <c r="F17" i="35" s="1"/>
  <c r="F7" i="35" s="1"/>
  <c r="E78" i="32"/>
  <c r="F78" i="32" s="1"/>
  <c r="F59" i="32" s="1"/>
  <c r="E260" i="32"/>
  <c r="F260" i="32" s="1"/>
  <c r="F241" i="32" s="1"/>
  <c r="E170" i="35"/>
  <c r="F170" i="35" s="1"/>
  <c r="F160" i="35" s="1"/>
  <c r="E234" i="32"/>
  <c r="F234" i="32" s="1"/>
  <c r="F215" i="32" s="1"/>
  <c r="E27" i="31"/>
  <c r="F27" i="31" s="1"/>
  <c r="F7" i="31" s="1"/>
  <c r="E51" i="35"/>
  <c r="F51" i="35" s="1"/>
  <c r="F41" i="35" s="1"/>
  <c r="E182" i="32"/>
  <c r="F182" i="32" s="1"/>
  <c r="F163" i="32" s="1"/>
  <c r="E136" i="35"/>
  <c r="F136" i="35" s="1"/>
  <c r="F126" i="35" s="1"/>
  <c r="E104" i="33"/>
  <c r="F104" i="33" s="1"/>
  <c r="F85" i="33" s="1"/>
  <c r="E221" i="35"/>
  <c r="F221" i="35" s="1"/>
  <c r="F211" i="35" s="1"/>
  <c r="E156" i="32"/>
  <c r="F156" i="32" s="1"/>
  <c r="F137" i="32" s="1"/>
  <c r="E102" i="35"/>
  <c r="F102" i="35" s="1"/>
  <c r="F92" i="35" s="1"/>
  <c r="E52" i="32"/>
  <c r="F52" i="32" s="1"/>
  <c r="F33" i="32" s="1"/>
  <c r="E255" i="35"/>
  <c r="F255" i="35" s="1"/>
  <c r="F245" i="35" s="1"/>
  <c r="E130" i="33"/>
  <c r="F130" i="33" s="1"/>
  <c r="F111" i="33" s="1"/>
  <c r="E130" i="32"/>
  <c r="F130" i="32" s="1"/>
  <c r="F111" i="32" s="1"/>
  <c r="E68" i="35"/>
  <c r="F68" i="35" s="1"/>
  <c r="F58" i="35" s="1"/>
  <c r="E153" i="35"/>
  <c r="F153" i="35" s="1"/>
  <c r="F143" i="35" s="1"/>
  <c r="E132" i="32" l="1"/>
  <c r="F132" i="32" s="1"/>
  <c r="E36" i="38" s="1"/>
  <c r="F36" i="38" s="1"/>
  <c r="E104" i="35"/>
  <c r="F104" i="35" s="1"/>
  <c r="E61" i="38" s="1"/>
  <c r="F61" i="38" s="1"/>
  <c r="E138" i="35"/>
  <c r="F138" i="35" s="1"/>
  <c r="E63" i="38" s="1"/>
  <c r="F63" i="38" s="1"/>
  <c r="E236" i="32"/>
  <c r="F236" i="32" s="1"/>
  <c r="E40" i="38" s="1"/>
  <c r="F40" i="38" s="1"/>
  <c r="E19" i="35"/>
  <c r="F19" i="35" s="1"/>
  <c r="E56" i="38" s="1"/>
  <c r="F56" i="38" s="1"/>
  <c r="E56" i="31"/>
  <c r="F56" i="31" s="1"/>
  <c r="E25" i="38" s="1"/>
  <c r="F25" i="38" s="1"/>
  <c r="E87" i="35"/>
  <c r="F87" i="35" s="1"/>
  <c r="E60" i="38" s="1"/>
  <c r="F60" i="38" s="1"/>
  <c r="E54" i="33"/>
  <c r="F54" i="33" s="1"/>
  <c r="E47" i="38" s="1"/>
  <c r="F47" i="38" s="1"/>
  <c r="E132" i="33"/>
  <c r="F132" i="33" s="1"/>
  <c r="E50" i="38" s="1"/>
  <c r="F50" i="38" s="1"/>
  <c r="E158" i="32"/>
  <c r="F158" i="32" s="1"/>
  <c r="E37" i="38" s="1"/>
  <c r="F37" i="38" s="1"/>
  <c r="E184" i="32"/>
  <c r="F184" i="32" s="1"/>
  <c r="E38" i="38" s="1"/>
  <c r="F38" i="38" s="1"/>
  <c r="E172" i="35"/>
  <c r="F172" i="35" s="1"/>
  <c r="E65" i="38" s="1"/>
  <c r="F65" i="38" s="1"/>
  <c r="E206" i="35"/>
  <c r="F206" i="35" s="1"/>
  <c r="E67" i="38" s="1"/>
  <c r="F67" i="38" s="1"/>
  <c r="E28" i="32"/>
  <c r="F28" i="32" s="1"/>
  <c r="E106" i="32"/>
  <c r="F106" i="32" s="1"/>
  <c r="E35" i="38" s="1"/>
  <c r="F35" i="38" s="1"/>
  <c r="E189" i="35"/>
  <c r="F189" i="35" s="1"/>
  <c r="E66" i="38" s="1"/>
  <c r="F66" i="38" s="1"/>
  <c r="E155" i="35"/>
  <c r="F155" i="35" s="1"/>
  <c r="E64" i="38" s="1"/>
  <c r="F64" i="38" s="1"/>
  <c r="E257" i="35"/>
  <c r="F257" i="35" s="1"/>
  <c r="E70" i="38" s="1"/>
  <c r="F70" i="38" s="1"/>
  <c r="E223" i="35"/>
  <c r="F223" i="35" s="1"/>
  <c r="E68" i="38" s="1"/>
  <c r="F68" i="38" s="1"/>
  <c r="E53" i="35"/>
  <c r="F53" i="35" s="1"/>
  <c r="E58" i="38" s="1"/>
  <c r="F58" i="38" s="1"/>
  <c r="E262" i="32"/>
  <c r="F262" i="32" s="1"/>
  <c r="E41" i="38" s="1"/>
  <c r="F41" i="38" s="1"/>
  <c r="E28" i="33"/>
  <c r="F28" i="33" s="1"/>
  <c r="E240" i="35"/>
  <c r="F240" i="35" s="1"/>
  <c r="E69" i="38" s="1"/>
  <c r="F69" i="38" s="1"/>
  <c r="E36" i="35"/>
  <c r="F36" i="35" s="1"/>
  <c r="E110" i="31"/>
  <c r="F110" i="31" s="1"/>
  <c r="E27" i="38" s="1"/>
  <c r="F27" i="38" s="1"/>
  <c r="E70" i="35"/>
  <c r="F70" i="35" s="1"/>
  <c r="E59" i="38" s="1"/>
  <c r="F59" i="38" s="1"/>
  <c r="E54" i="32"/>
  <c r="F54" i="32" s="1"/>
  <c r="E33" i="38" s="1"/>
  <c r="F33" i="38" s="1"/>
  <c r="E106" i="33"/>
  <c r="F106" i="33" s="1"/>
  <c r="E49" i="38" s="1"/>
  <c r="F49" i="38" s="1"/>
  <c r="E29" i="31"/>
  <c r="F29" i="31" s="1"/>
  <c r="E80" i="32"/>
  <c r="F80" i="32" s="1"/>
  <c r="E34" i="38" s="1"/>
  <c r="F34" i="38" s="1"/>
  <c r="E121" i="35"/>
  <c r="F121" i="35" s="1"/>
  <c r="E62" i="38" s="1"/>
  <c r="F62" i="38" s="1"/>
  <c r="E210" i="32"/>
  <c r="F210" i="32" s="1"/>
  <c r="E39" i="38" s="1"/>
  <c r="F39" i="38" s="1"/>
  <c r="E83" i="31"/>
  <c r="F83" i="31" s="1"/>
  <c r="E26" i="38" s="1"/>
  <c r="F26" i="38" s="1"/>
  <c r="E80" i="33"/>
  <c r="F80" i="33" s="1"/>
  <c r="E48" i="38" s="1"/>
  <c r="F48" i="38" s="1"/>
  <c r="E46" i="38" l="1"/>
  <c r="F46" i="38" s="1"/>
  <c r="F51" i="38" s="1"/>
  <c r="E16" i="38"/>
  <c r="F16" i="38" s="1"/>
  <c r="E17" i="38"/>
  <c r="F17" i="38" s="1"/>
  <c r="E32" i="38"/>
  <c r="F32" i="38" s="1"/>
  <c r="F42" i="38" s="1"/>
  <c r="E15" i="38"/>
  <c r="F15" i="38" s="1"/>
  <c r="E57" i="38"/>
  <c r="F57" i="38" s="1"/>
  <c r="E18" i="38"/>
  <c r="F18" i="38" s="1"/>
  <c r="E24" i="38"/>
  <c r="F24" i="38" s="1"/>
  <c r="F28" i="38" s="1"/>
  <c r="E14" i="38"/>
  <c r="F14" i="38" s="1"/>
  <c r="F71" i="38" l="1"/>
  <c r="F19" i="38"/>
</calcChain>
</file>

<file path=xl/sharedStrings.xml><?xml version="1.0" encoding="utf-8"?>
<sst xmlns="http://schemas.openxmlformats.org/spreadsheetml/2006/main" count="1443" uniqueCount="228">
  <si>
    <t>Atividades de Nível Superior</t>
  </si>
  <si>
    <t>Coordenador</t>
  </si>
  <si>
    <t>Código</t>
  </si>
  <si>
    <t>Item</t>
  </si>
  <si>
    <t>Descrição</t>
  </si>
  <si>
    <t>Unidade</t>
  </si>
  <si>
    <t>Quantidade</t>
  </si>
  <si>
    <t>R$ Unitário</t>
  </si>
  <si>
    <t>R$ Total</t>
  </si>
  <si>
    <t>Custos Gerenciais e Indiretos</t>
  </si>
  <si>
    <t>Equipe Técnica</t>
  </si>
  <si>
    <t>1.1</t>
  </si>
  <si>
    <t>Consultor</t>
  </si>
  <si>
    <t>1.1.1</t>
  </si>
  <si>
    <t>Consultor Especial ( C )</t>
  </si>
  <si>
    <t>1.2</t>
  </si>
  <si>
    <t>1.2.1</t>
  </si>
  <si>
    <t>2.1</t>
  </si>
  <si>
    <t>percentual</t>
  </si>
  <si>
    <t>2.2</t>
  </si>
  <si>
    <t>unidade</t>
  </si>
  <si>
    <t>7.1</t>
  </si>
  <si>
    <t>7.2</t>
  </si>
  <si>
    <t>TOTAL GERAL (MENSAL)</t>
  </si>
  <si>
    <t>TOTAL GERAL (ANUAL)</t>
  </si>
  <si>
    <t>Cálculo dos Custos Gerenciais e Indiretos  por HORA</t>
  </si>
  <si>
    <t>Qtde</t>
  </si>
  <si>
    <t>Horas</t>
  </si>
  <si>
    <t>Total Horas</t>
  </si>
  <si>
    <t>Total:</t>
  </si>
  <si>
    <t>Reais</t>
  </si>
  <si>
    <t>Custo Gerencial e Indiretos (por hora)</t>
  </si>
  <si>
    <t>R$ / H</t>
  </si>
  <si>
    <t>DESCRIÇÃO</t>
  </si>
  <si>
    <t>mês</t>
  </si>
  <si>
    <t>A</t>
  </si>
  <si>
    <t>B</t>
  </si>
  <si>
    <t>D</t>
  </si>
  <si>
    <t>Composição dos Custos para Elaboração dos Relatórios:</t>
  </si>
  <si>
    <t>$ Unitário</t>
  </si>
  <si>
    <t>$ Total</t>
  </si>
  <si>
    <t>Horas úteis/mês</t>
  </si>
  <si>
    <t>Mão de Obra</t>
  </si>
  <si>
    <t>hora</t>
  </si>
  <si>
    <t>X1</t>
  </si>
  <si>
    <t>C</t>
  </si>
  <si>
    <t>Bacharel em Direito - Júnior (CBO 2410-05)</t>
  </si>
  <si>
    <t>Bacharel em Direito - Pleno (CBO 2410-05)</t>
  </si>
  <si>
    <t>Profissional Nível Superior - Pleno (CBO 4101)</t>
  </si>
  <si>
    <t>Economista - Júnior (CBO 2512-05)</t>
  </si>
  <si>
    <t>Economista - Sênior (CBO 2512-05)</t>
  </si>
  <si>
    <t>Contador - Júnior (CBO 2522-10)</t>
  </si>
  <si>
    <t>Engenheiro Ambiental - Junior (CBO 2140-05)</t>
  </si>
  <si>
    <t>Engenheiro Civil - Orçamentista - Junior (CBO 2142-05)</t>
  </si>
  <si>
    <t>Engenheiro Civil - Orçamentista Pleno (CBO 2142-05)</t>
  </si>
  <si>
    <t>Engenheiro Civil - Projetista - Junior (CBO 2142-05)</t>
  </si>
  <si>
    <t>Engenheiro Civil - Projetista Pleno (CBO 2142-05)</t>
  </si>
  <si>
    <t>ELABORAÇÃO DE DOCUMENTOS PARA AUDIÊNCIA PÚBLICA DOS PROJETOS DE CONCESSÃO E PRORROGAÇÕES ANTECIPADAS</t>
  </si>
  <si>
    <t>AJUSTES DE DOCUMENTOS APÓS AUDIÊNCIA PÚBLICA DOS PROJETOS DE CONCESSÃO E PRORROGAÇÕES ANTECIPADAS</t>
  </si>
  <si>
    <t>Total de Horas Trabalhadas (mês)</t>
  </si>
  <si>
    <t>AJUSTES DE DOCUMENTOS DURANTE E APÓS ANÁLISE PELO TRIBUNAL DE CONTAS DA UNIÃO DOS PROJETOS DE CONCESSÃO E PRORROGAÇÕES ANTECIPADAS</t>
  </si>
  <si>
    <t>ELABORAÇÃO DE CRONOGRAMA PARA GESTÃO DE PROJETOS DE CONCESSÃO E PRORROGAÇÕES ANTECIPADAS</t>
  </si>
  <si>
    <t>Horas mensais</t>
  </si>
  <si>
    <t>Produto</t>
  </si>
  <si>
    <t>HDM-4 – Highway Development Management</t>
  </si>
  <si>
    <t>@risk</t>
  </si>
  <si>
    <t>RTC</t>
  </si>
  <si>
    <t>Transporte</t>
  </si>
  <si>
    <t>COFINS</t>
  </si>
  <si>
    <t>PIS</t>
  </si>
  <si>
    <t>Riscos</t>
  </si>
  <si>
    <t>Despesas Financeiras</t>
  </si>
  <si>
    <t>Administração Central</t>
  </si>
  <si>
    <t>Benefícios e despesas indiretas - BDI</t>
  </si>
  <si>
    <t>Mobiliário</t>
  </si>
  <si>
    <t>Imóveis</t>
  </si>
  <si>
    <t>Despesas indiretas (adm central, despesas financeiras, riscos e garantias contratuais</t>
  </si>
  <si>
    <t>Benefícios (lucro operacional)</t>
  </si>
  <si>
    <t>Tributos (PIS, COFINS e ISS)</t>
  </si>
  <si>
    <t>Custos Gerenciais</t>
  </si>
  <si>
    <t>Software</t>
  </si>
  <si>
    <t>2.3</t>
  </si>
  <si>
    <t>Imóveis, Mobiliário e diversos*</t>
  </si>
  <si>
    <t>7.3</t>
  </si>
  <si>
    <t>Custo Gerencial por hora (Custo gerencial / Quantidade Horas)</t>
  </si>
  <si>
    <t>Custos Gerenciais  (mês)</t>
  </si>
  <si>
    <t>Despesas indiretas (adm central, despesas financeiras, riscos e garantias contratuais)</t>
  </si>
  <si>
    <t xml:space="preserve">Custos Gerenciais e Indiretos </t>
  </si>
  <si>
    <t>Custos diversos*</t>
  </si>
  <si>
    <t>Adequação de estudos e documentos de viabilidade técnica, ambiental, econômica e jurídica, com justificativas das alterações da BR-040/495/MG/RJ (Concer)</t>
  </si>
  <si>
    <t>Adequação de estudos e documentos de viabilidade técnica, ambiental, econômica e jurídica, com justificativas das alterações das Rodovias Contratação BNDES</t>
  </si>
  <si>
    <t>Adequação de estudos e documentos de viabilidade técnica, ambiental, econômica e jurídica, com justificativas das alterações da BR--040/DF/GO/MG</t>
  </si>
  <si>
    <t>Adequação de estudos e documentos de viabilidade técnica, ambiental, econômica e jurídica, com justificativas das alterações da BR-135/316/MA</t>
  </si>
  <si>
    <t>Adequação de estudos e documentos de viabilidade técnica, ambiental, econômica e jurídica, com justificativas das alterações das Rodovias Integradas do Paraná</t>
  </si>
  <si>
    <t>Adequação de estudos e documentos de viabilidade técnica, ambiental, econômica e jurídica, com justificativas das alterações da BR 116/493/RJ/MG (CRT)</t>
  </si>
  <si>
    <t>Adequação de estudos e documentos de viabilidade técnica, ambiental, econômica e jurídica, com justificativas das alterações da BR-470/282/153/SC</t>
  </si>
  <si>
    <t>Adequação de estudos e documentos de viabilidade técnica, ambiental, econômica e jurídica, com justificativas das alterações da Rodovias Contratação BNDES (5.300 km)</t>
  </si>
  <si>
    <t>Adequação de estudos e documentos de viabilidade técnica, ambiental, econômica e jurídica, com justificativas das alterações da BR-040/DF/GO/MG</t>
  </si>
  <si>
    <t>Adequação de estudos e documentos de viabilidade técnica, ambiental, econômica e jurídica, com justificativas das alterações da BR-158/155/MT/PA</t>
  </si>
  <si>
    <t>Adequação de estudos e documentos de viabilidade técnica, ambiental, econômica e jurídica, com justificativas das alterações da Prorrogação Antecipada FCA</t>
  </si>
  <si>
    <t>Adequação de estudos e documentos de viabilidade técnica, ambiental, econômica e jurídica, com justificativas das alterações da Prorrogação Antecipada MRS</t>
  </si>
  <si>
    <t>Produto 1</t>
  </si>
  <si>
    <t>Adequação de estudos e documentos de viabilidade técnica, ambiental, econômica e jurídica, com justificativas das alterações da BR-381/262/MG/ES</t>
  </si>
  <si>
    <t>Adequação de estudos e documentos de viabilidade técnica, ambiental, econômica e jurídica, com justificativas das alterações da BR-116/101/SP/RJ (Dutra)</t>
  </si>
  <si>
    <t>Adequação de estudos e documentos de viabilidade técnica, ambiental, econômica e jurídica, com justificativas das alterações da BR-116/493/RJ/MG (CRT)</t>
  </si>
  <si>
    <t>Adequação de estudos e documentos de viabilidade técnica, ambiental, econômica e jurídica, com justificativas das alterações da EF-170 (Ferrogrão)</t>
  </si>
  <si>
    <t>Acompanhar e atualizar metas do Plano de Gestão Anual e Plano Estratégico</t>
  </si>
  <si>
    <t>Elaboração/atualização de cronograma do projeto da BR-381/262/MG/ES</t>
  </si>
  <si>
    <t>Elaboração/atualização de cronograma do projeto da BR-116/101/SP/RJ (Dutra)</t>
  </si>
  <si>
    <t>Elaboração/atualização de cronograma do projeto da BR-116/493/RJ/MG (CRT)</t>
  </si>
  <si>
    <t>Elaboração/atualização de cronograma do projeto da EF-334 (FIOL)</t>
  </si>
  <si>
    <t>Elaboração/atualização de cronograma do projeto da EF-170 (Ferrogrão)</t>
  </si>
  <si>
    <t>Elaboração/atualização de cronograma do projeto da BR-470/282/153/SC</t>
  </si>
  <si>
    <t>Elaboração/atualização de cronograma do projeto da BR-040/495/MG/RJ (Concer)</t>
  </si>
  <si>
    <t>Elaboração/atualização de cronograma do projeto das Rodovias Contratação BNDES (5.300 km)</t>
  </si>
  <si>
    <t>Elaboração/atualização de cronograma do projeto da BR-040/DF/GO/MG</t>
  </si>
  <si>
    <t>Elaboração/atualização de cronograma do projeto da BR-158/155/MT/PA</t>
  </si>
  <si>
    <t>Elaboração/atualização de cronograma do projeto da BR-135/316/MA</t>
  </si>
  <si>
    <t>Elaboração/atualização de cronograma do projeto da Prorrogação Antecipada FCA</t>
  </si>
  <si>
    <t>Elaboração/atualização de cronograma do projeto da Prorrogação Antecipada MRS</t>
  </si>
  <si>
    <t>Elaboração/atualização de cronograma do projeto das Rodovias Integradas do Paraná</t>
  </si>
  <si>
    <t>Grupo de produtos A - ELABORAÇÃO DE DOCUMENTOS PARA AUDIÊNCIA PÚBLICA DOS PROJETOS DE CONCESSÃO E PRORROGAÇÕES ANTECIPADAS</t>
  </si>
  <si>
    <t>Grupo de produtos B - AJUSTES DE DOCUMENTOS APÓS AUDIÊNCIA PÚBLICA DOS PROJETOS DE CONCESSÃO E PRORROGAÇÕES ANTECIPADAS</t>
  </si>
  <si>
    <t>Grupo de produtos C - AJUSTES DE DOCUMENTOS DURANTE E APÓS ANÁLISE PELO TRIBUNAL DE CONTAS DA UNIÃO DOS PROJETOS DE CONCESSÃO E PRORROGAÇÕES ANTECIPADAS</t>
  </si>
  <si>
    <t>Grupo de produtos D - ELABORAÇÃO DE CRONOGRAMA PARA GESTÃO DE PROJETOS DE CONCESSÃO E PRORROGAÇÕES ANTECIPADAS</t>
  </si>
  <si>
    <t>Produto 2</t>
  </si>
  <si>
    <t>Produto 3</t>
  </si>
  <si>
    <t>Produto 4</t>
  </si>
  <si>
    <t>Descrição/Especificação</t>
  </si>
  <si>
    <t>Valor unitário</t>
  </si>
  <si>
    <t>Unidade de Medida</t>
  </si>
  <si>
    <t>Relatório</t>
  </si>
  <si>
    <t>Valor unitário (R$)</t>
  </si>
  <si>
    <t>Valor total (R$)</t>
  </si>
  <si>
    <t>VALOR GLOBAL</t>
  </si>
  <si>
    <t>QTD</t>
  </si>
  <si>
    <t>Valor Total</t>
  </si>
  <si>
    <t>Custo total dos Relatórios</t>
  </si>
  <si>
    <t>RESUMO DA PROPOSTA</t>
  </si>
  <si>
    <t>Valor Unitário</t>
  </si>
  <si>
    <t>D1</t>
  </si>
  <si>
    <t>D2</t>
  </si>
  <si>
    <t>ACOMPANHAMENTO E ATUALIZAÇÃO DAS METAS DO PLANO DE GESTÃO ANUAL E PLANO ESTRATÉGICO</t>
  </si>
  <si>
    <t>Produto 5</t>
  </si>
  <si>
    <t>Produto 6</t>
  </si>
  <si>
    <t>Produto 7</t>
  </si>
  <si>
    <t>Produto 8</t>
  </si>
  <si>
    <t>Produto 9</t>
  </si>
  <si>
    <t>Produto 10</t>
  </si>
  <si>
    <t>Produto 11</t>
  </si>
  <si>
    <t>Produto 12</t>
  </si>
  <si>
    <t>Produto 13</t>
  </si>
  <si>
    <t>Produto 14</t>
  </si>
  <si>
    <t>Produto 15</t>
  </si>
  <si>
    <t>Produto 16</t>
  </si>
  <si>
    <t>Produto 17</t>
  </si>
  <si>
    <t>Produto 18</t>
  </si>
  <si>
    <t>Produto 19</t>
  </si>
  <si>
    <t>Produto 20</t>
  </si>
  <si>
    <t>Produto 21</t>
  </si>
  <si>
    <t>Produto 22</t>
  </si>
  <si>
    <t>Produto 23</t>
  </si>
  <si>
    <t>Produto 24</t>
  </si>
  <si>
    <t>Produto 25</t>
  </si>
  <si>
    <t>Produto 26</t>
  </si>
  <si>
    <t>Produto 27</t>
  </si>
  <si>
    <t>Produto 28</t>
  </si>
  <si>
    <t>Produto 29</t>
  </si>
  <si>
    <t>Produto 30</t>
  </si>
  <si>
    <t>Produto 31</t>
  </si>
  <si>
    <t>Produto 32</t>
  </si>
  <si>
    <t>Produto 33</t>
  </si>
  <si>
    <t>Produto 34</t>
  </si>
  <si>
    <t>unidade (valor mensal)</t>
  </si>
  <si>
    <r>
      <t>* Os custos diversos se associam aos dispêndios relacionados às concessionárias de energia, de abastecimento de água e saneamento, de telefonia, além de custos com correios, limpeza, materiais de escritório e i</t>
    </r>
    <r>
      <rPr>
        <b/>
        <sz val="9"/>
        <color rgb="FF000000"/>
        <rFont val="Calibri"/>
        <family val="2"/>
        <scheme val="minor"/>
      </rPr>
      <t>nformática.</t>
    </r>
  </si>
  <si>
    <t>SEQ</t>
  </si>
  <si>
    <t>PROFISSIONAL</t>
  </si>
  <si>
    <t>Salário Mensal</t>
  </si>
  <si>
    <t>Encargos Sociais</t>
  </si>
  <si>
    <t>Custo Mensal</t>
  </si>
  <si>
    <t>Valor da hora</t>
  </si>
  <si>
    <t>DETALHAMENTO DOS CUSTOS UNITÁRIOS</t>
  </si>
  <si>
    <t>MÃO DE OBRA</t>
  </si>
  <si>
    <t>Percentual</t>
  </si>
  <si>
    <t>INSS</t>
  </si>
  <si>
    <t>Salário Educação</t>
  </si>
  <si>
    <t>SAT</t>
  </si>
  <si>
    <t>SESC ou SESI</t>
  </si>
  <si>
    <t>SENAI - SENAC</t>
  </si>
  <si>
    <t>SEBRAE</t>
  </si>
  <si>
    <t>INCRA</t>
  </si>
  <si>
    <t>FGTS</t>
  </si>
  <si>
    <t>13º (décimo terceiro) Salário</t>
  </si>
  <si>
    <t>Férias e Adicional de Férias</t>
  </si>
  <si>
    <t>ENCARGOS SOCIAIS E TRABALHISTAS</t>
  </si>
  <si>
    <t>TOTAL</t>
  </si>
  <si>
    <t>Auxílio-Refeição/Alimentação</t>
  </si>
  <si>
    <t>Assistência Médica e Familiar</t>
  </si>
  <si>
    <t>Outros (especificar)</t>
  </si>
  <si>
    <t>COMPONENTES DO BDI</t>
  </si>
  <si>
    <t>Seguros</t>
  </si>
  <si>
    <t>Garantias</t>
  </si>
  <si>
    <t>DESPESAS INDIRETAS</t>
  </si>
  <si>
    <t>TRIBUTOS</t>
  </si>
  <si>
    <t>ISS</t>
  </si>
  <si>
    <t>TOTAL (Sobre o Faturamento)</t>
  </si>
  <si>
    <t>Tributos ajustado (Sobre os custos) = {[1 / (1 – Total sobre o faturamento)-1]}</t>
  </si>
  <si>
    <t>LUCRO</t>
  </si>
  <si>
    <t>"@risk"</t>
  </si>
  <si>
    <t>Valor Anual</t>
  </si>
  <si>
    <t xml:space="preserve">Valor Mensal </t>
  </si>
  <si>
    <t>IMÓVEIS, MOBILIÁRIOS E DIVERSOS</t>
  </si>
  <si>
    <t>Valor Mensal</t>
  </si>
  <si>
    <t>Lucro</t>
  </si>
  <si>
    <t>SOFTWARES</t>
  </si>
  <si>
    <t>Mobiliários (especificar)</t>
  </si>
  <si>
    <t>Data da Proposta:</t>
  </si>
  <si>
    <t>OBS1: Após preencher os campos marcados em amarelo, a Planilha de Custos será automaticamente preenchida</t>
  </si>
  <si>
    <t>OBS2: Conforme subitem 8.2.5.4 do Edital, deverão ser informados os percentuais efetivos dos tributos</t>
  </si>
  <si>
    <t>OBS3: As licitantes deverão especificar todos os mobiliários necessários à execução dos serviços</t>
  </si>
  <si>
    <t>LOGOTIPO</t>
  </si>
  <si>
    <t>RAZÃO SOCIAL:</t>
  </si>
  <si>
    <t>CNPJ:</t>
  </si>
  <si>
    <t>ENDEREÇO:</t>
  </si>
  <si>
    <t>FONE:</t>
  </si>
  <si>
    <t xml:space="preserve">Nº Processo </t>
  </si>
  <si>
    <t>Licitação Nº</t>
  </si>
  <si>
    <t>1 (+11 parciais por mês)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</si>
</sst>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00.00\ &quot;km&quot;"/>
    <numFmt numFmtId="166" formatCode="_-* #,##0.00_-;\-* #,##0.00_-;_-* \-??_-;_-@_-"/>
    <numFmt numFmtId="167" formatCode="_(* #,##0.00_);_(* \(#,##0.00\);_(* \-??_);_(@_)"/>
    <numFmt numFmtId="168" formatCode="#,##0.00_ ;\-#,##0.0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1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66"/>
        <bgColor indexed="23"/>
      </patternFill>
    </fill>
    <fill>
      <patternFill patternType="solid">
        <fgColor theme="0"/>
        <bgColor indexed="34"/>
      </patternFill>
    </fill>
    <fill>
      <patternFill patternType="solid">
        <fgColor theme="3" tint="0.79998168889431442"/>
        <bgColor indexed="3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22"/>
      </patternFill>
    </fill>
    <fill>
      <patternFill patternType="solid">
        <fgColor theme="0"/>
        <bgColor indexed="23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/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6" fontId="2" fillId="0" borderId="0"/>
    <xf numFmtId="43" fontId="3" fillId="0" borderId="0" applyFill="0" applyBorder="0" applyAlignment="0" applyProtection="0"/>
    <xf numFmtId="9" fontId="3" fillId="0" borderId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1">
    <xf numFmtId="0" fontId="0" fillId="0" borderId="0" xfId="0"/>
    <xf numFmtId="0" fontId="6" fillId="2" borderId="53" xfId="0" applyFont="1" applyFill="1" applyBorder="1" applyAlignment="1" applyProtection="1">
      <alignment horizontal="center" vertical="center"/>
      <protection locked="0"/>
    </xf>
    <xf numFmtId="0" fontId="6" fillId="2" borderId="53" xfId="0" applyFont="1" applyFill="1" applyBorder="1" applyAlignment="1" applyProtection="1">
      <alignment horizontal="left" wrapText="1"/>
      <protection locked="0"/>
    </xf>
    <xf numFmtId="0" fontId="6" fillId="2" borderId="53" xfId="0" applyFont="1" applyFill="1" applyBorder="1" applyAlignment="1" applyProtection="1">
      <alignment horizontal="center" vertical="center" wrapText="1"/>
      <protection locked="0"/>
    </xf>
    <xf numFmtId="43" fontId="6" fillId="2" borderId="53" xfId="1" applyFont="1" applyFill="1" applyBorder="1" applyAlignment="1" applyProtection="1">
      <alignment vertical="center"/>
      <protection locked="0"/>
    </xf>
    <xf numFmtId="0" fontId="6" fillId="2" borderId="53" xfId="0" applyFont="1" applyFill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Protection="1"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164" fontId="6" fillId="7" borderId="0" xfId="0" applyNumberFormat="1" applyFont="1" applyFill="1" applyAlignment="1" applyProtection="1">
      <alignment vertical="center"/>
      <protection locked="0"/>
    </xf>
    <xf numFmtId="0" fontId="6" fillId="7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6" fillId="2" borderId="0" xfId="0" applyFont="1" applyFill="1" applyProtection="1">
      <protection locked="0"/>
    </xf>
    <xf numFmtId="0" fontId="6" fillId="7" borderId="0" xfId="0" applyFont="1" applyFill="1" applyProtection="1">
      <protection locked="0"/>
    </xf>
    <xf numFmtId="43" fontId="4" fillId="0" borderId="58" xfId="5" applyFont="1" applyBorder="1" applyAlignment="1">
      <alignment horizontal="center" vertical="center"/>
    </xf>
    <xf numFmtId="0" fontId="4" fillId="0" borderId="58" xfId="1" applyNumberFormat="1" applyFont="1" applyFill="1" applyBorder="1" applyAlignment="1">
      <alignment horizontal="center" vertical="center"/>
    </xf>
    <xf numFmtId="43" fontId="4" fillId="0" borderId="58" xfId="5" applyFont="1" applyFill="1" applyBorder="1" applyAlignment="1">
      <alignment horizontal="center" vertical="center"/>
    </xf>
    <xf numFmtId="43" fontId="6" fillId="2" borderId="0" xfId="0" applyNumberFormat="1" applyFont="1" applyFill="1" applyAlignment="1" applyProtection="1">
      <alignment horizontal="center"/>
      <protection locked="0"/>
    </xf>
    <xf numFmtId="43" fontId="8" fillId="14" borderId="58" xfId="5" applyNumberFormat="1" applyFont="1" applyFill="1" applyBorder="1" applyAlignment="1">
      <alignment vertical="center"/>
    </xf>
    <xf numFmtId="0" fontId="9" fillId="2" borderId="0" xfId="0" applyFont="1" applyFill="1" applyAlignment="1" applyProtection="1">
      <alignment horizontal="center"/>
      <protection locked="0"/>
    </xf>
    <xf numFmtId="43" fontId="5" fillId="4" borderId="53" xfId="0" applyNumberFormat="1" applyFont="1" applyFill="1" applyBorder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165" fontId="10" fillId="11" borderId="44" xfId="3" applyNumberFormat="1" applyFont="1" applyFill="1" applyBorder="1" applyAlignment="1">
      <alignment horizontal="center" vertical="center"/>
    </xf>
    <xf numFmtId="0" fontId="4" fillId="0" borderId="0" xfId="7" applyFont="1"/>
    <xf numFmtId="0" fontId="8" fillId="9" borderId="0" xfId="7" applyFont="1" applyFill="1" applyBorder="1" applyAlignment="1">
      <alignment horizontal="center" vertical="center"/>
    </xf>
    <xf numFmtId="0" fontId="8" fillId="10" borderId="0" xfId="7" applyFont="1" applyFill="1" applyBorder="1" applyAlignment="1">
      <alignment horizontal="left" vertical="center" wrapText="1"/>
    </xf>
    <xf numFmtId="165" fontId="10" fillId="11" borderId="0" xfId="3" applyNumberFormat="1" applyFont="1" applyFill="1" applyBorder="1" applyAlignment="1">
      <alignment horizontal="center" vertical="center"/>
    </xf>
    <xf numFmtId="0" fontId="8" fillId="0" borderId="0" xfId="7" applyFont="1" applyFill="1" applyBorder="1" applyAlignment="1">
      <alignment horizontal="left"/>
    </xf>
    <xf numFmtId="0" fontId="8" fillId="0" borderId="0" xfId="7" applyFont="1" applyFill="1" applyBorder="1" applyAlignment="1">
      <alignment horizontal="center"/>
    </xf>
    <xf numFmtId="0" fontId="8" fillId="0" borderId="0" xfId="7" applyFont="1" applyFill="1" applyBorder="1" applyAlignment="1">
      <alignment horizontal="right" vertical="center"/>
    </xf>
    <xf numFmtId="0" fontId="7" fillId="12" borderId="45" xfId="7" applyFont="1" applyFill="1" applyBorder="1" applyAlignment="1">
      <alignment horizontal="center" vertical="center"/>
    </xf>
    <xf numFmtId="0" fontId="8" fillId="13" borderId="17" xfId="7" applyFont="1" applyFill="1" applyBorder="1" applyAlignment="1">
      <alignment horizontal="center" vertical="center"/>
    </xf>
    <xf numFmtId="0" fontId="8" fillId="13" borderId="19" xfId="7" applyFont="1" applyFill="1" applyBorder="1" applyAlignment="1">
      <alignment horizontal="center" vertical="center"/>
    </xf>
    <xf numFmtId="0" fontId="8" fillId="13" borderId="19" xfId="7" applyFont="1" applyFill="1" applyBorder="1" applyAlignment="1">
      <alignment horizontal="center" vertical="center" wrapText="1"/>
    </xf>
    <xf numFmtId="2" fontId="8" fillId="13" borderId="20" xfId="7" applyNumberFormat="1" applyFont="1" applyFill="1" applyBorder="1" applyAlignment="1">
      <alignment horizontal="center" vertical="center"/>
    </xf>
    <xf numFmtId="0" fontId="11" fillId="0" borderId="17" xfId="3" applyFont="1" applyFill="1" applyBorder="1" applyAlignment="1">
      <alignment horizontal="center" vertical="center"/>
    </xf>
    <xf numFmtId="0" fontId="10" fillId="0" borderId="19" xfId="3" applyFont="1" applyFill="1" applyBorder="1" applyAlignment="1">
      <alignment vertical="center"/>
    </xf>
    <xf numFmtId="0" fontId="12" fillId="0" borderId="19" xfId="3" applyFont="1" applyFill="1" applyBorder="1" applyAlignment="1">
      <alignment horizontal="center" vertical="center"/>
    </xf>
    <xf numFmtId="166" fontId="10" fillId="0" borderId="19" xfId="4" applyFont="1" applyFill="1" applyBorder="1" applyAlignment="1" applyProtection="1">
      <alignment horizontal="center" vertical="center"/>
    </xf>
    <xf numFmtId="43" fontId="8" fillId="0" borderId="19" xfId="5" applyFont="1" applyFill="1" applyBorder="1" applyAlignment="1">
      <alignment horizontal="center" vertical="center"/>
    </xf>
    <xf numFmtId="167" fontId="10" fillId="0" borderId="20" xfId="3" applyNumberFormat="1" applyFont="1" applyBorder="1" applyAlignment="1">
      <alignment vertical="center"/>
    </xf>
    <xf numFmtId="0" fontId="10" fillId="0" borderId="17" xfId="3" applyFont="1" applyFill="1" applyBorder="1" applyAlignment="1">
      <alignment horizontal="center" vertical="center"/>
    </xf>
    <xf numFmtId="0" fontId="12" fillId="0" borderId="17" xfId="3" applyFont="1" applyFill="1" applyBorder="1" applyAlignment="1">
      <alignment horizontal="center" vertical="center"/>
    </xf>
    <xf numFmtId="0" fontId="12" fillId="0" borderId="19" xfId="3" applyFont="1" applyFill="1" applyBorder="1" applyAlignment="1">
      <alignment vertical="center"/>
    </xf>
    <xf numFmtId="166" fontId="12" fillId="0" borderId="19" xfId="4" applyNumberFormat="1" applyFont="1" applyFill="1" applyBorder="1" applyAlignment="1" applyProtection="1">
      <alignment horizontal="center" vertical="center"/>
    </xf>
    <xf numFmtId="4" fontId="4" fillId="0" borderId="19" xfId="5" applyNumberFormat="1" applyFont="1" applyFill="1" applyBorder="1" applyAlignment="1">
      <alignment horizontal="center" vertical="center"/>
    </xf>
    <xf numFmtId="167" fontId="12" fillId="0" borderId="20" xfId="3" applyNumberFormat="1" applyFont="1" applyBorder="1" applyAlignment="1">
      <alignment vertical="center"/>
    </xf>
    <xf numFmtId="0" fontId="10" fillId="0" borderId="19" xfId="3" applyFont="1" applyFill="1" applyBorder="1" applyAlignment="1">
      <alignment horizontal="center" vertical="center"/>
    </xf>
    <xf numFmtId="4" fontId="8" fillId="0" borderId="19" xfId="5" applyNumberFormat="1" applyFont="1" applyFill="1" applyBorder="1" applyAlignment="1">
      <alignment horizontal="right" vertical="center"/>
    </xf>
    <xf numFmtId="0" fontId="12" fillId="0" borderId="17" xfId="3" applyFont="1" applyBorder="1" applyAlignment="1">
      <alignment horizontal="center" vertical="center"/>
    </xf>
    <xf numFmtId="43" fontId="4" fillId="0" borderId="19" xfId="11" applyFont="1" applyFill="1" applyBorder="1" applyAlignment="1">
      <alignment horizontal="center" vertical="center"/>
    </xf>
    <xf numFmtId="166" fontId="12" fillId="0" borderId="19" xfId="4" applyFont="1" applyFill="1" applyBorder="1" applyAlignment="1" applyProtection="1">
      <alignment horizontal="center" vertical="center"/>
    </xf>
    <xf numFmtId="10" fontId="4" fillId="0" borderId="19" xfId="6" applyNumberFormat="1" applyFont="1" applyFill="1" applyBorder="1" applyAlignment="1">
      <alignment horizontal="center" vertical="center"/>
    </xf>
    <xf numFmtId="0" fontId="12" fillId="0" borderId="0" xfId="3" applyFont="1"/>
    <xf numFmtId="43" fontId="4" fillId="0" borderId="19" xfId="5" applyFont="1" applyFill="1" applyBorder="1" applyAlignment="1">
      <alignment horizontal="center" vertical="center"/>
    </xf>
    <xf numFmtId="10" fontId="4" fillId="0" borderId="19" xfId="6" applyNumberFormat="1" applyFont="1" applyFill="1" applyBorder="1" applyAlignment="1">
      <alignment horizontal="right" vertical="center"/>
    </xf>
    <xf numFmtId="0" fontId="12" fillId="3" borderId="17" xfId="3" applyFont="1" applyFill="1" applyBorder="1" applyAlignment="1">
      <alignment horizontal="center" vertical="center"/>
    </xf>
    <xf numFmtId="0" fontId="12" fillId="3" borderId="19" xfId="3" applyFont="1" applyFill="1" applyBorder="1" applyAlignment="1">
      <alignment vertical="center"/>
    </xf>
    <xf numFmtId="0" fontId="12" fillId="3" borderId="19" xfId="3" applyFont="1" applyFill="1" applyBorder="1" applyAlignment="1">
      <alignment horizontal="center" vertical="center"/>
    </xf>
    <xf numFmtId="166" fontId="12" fillId="3" borderId="19" xfId="4" applyFont="1" applyFill="1" applyBorder="1" applyAlignment="1" applyProtection="1">
      <alignment horizontal="center" vertical="center"/>
    </xf>
    <xf numFmtId="4" fontId="4" fillId="3" borderId="19" xfId="5" applyNumberFormat="1" applyFont="1" applyFill="1" applyBorder="1" applyAlignment="1">
      <alignment horizontal="center" vertical="center"/>
    </xf>
    <xf numFmtId="167" fontId="12" fillId="3" borderId="20" xfId="3" applyNumberFormat="1" applyFont="1" applyFill="1" applyBorder="1" applyAlignment="1">
      <alignment vertical="center"/>
    </xf>
    <xf numFmtId="0" fontId="10" fillId="0" borderId="21" xfId="3" applyFont="1" applyBorder="1" applyAlignment="1">
      <alignment horizontal="center" vertical="center"/>
    </xf>
    <xf numFmtId="0" fontId="10" fillId="0" borderId="23" xfId="3" applyFont="1" applyFill="1" applyBorder="1" applyAlignment="1">
      <alignment vertical="center"/>
    </xf>
    <xf numFmtId="43" fontId="8" fillId="0" borderId="23" xfId="5" applyFont="1" applyFill="1" applyBorder="1" applyAlignment="1">
      <alignment horizontal="center" vertical="center"/>
    </xf>
    <xf numFmtId="166" fontId="10" fillId="0" borderId="23" xfId="4" applyFont="1" applyFill="1" applyBorder="1" applyAlignment="1" applyProtection="1">
      <alignment horizontal="center" vertical="center"/>
    </xf>
    <xf numFmtId="167" fontId="8" fillId="0" borderId="23" xfId="6" applyNumberFormat="1" applyFont="1" applyFill="1" applyBorder="1" applyAlignment="1">
      <alignment horizontal="right" vertical="center"/>
    </xf>
    <xf numFmtId="167" fontId="10" fillId="0" borderId="24" xfId="3" applyNumberFormat="1" applyFont="1" applyBorder="1" applyAlignment="1">
      <alignment vertical="center"/>
    </xf>
    <xf numFmtId="0" fontId="10" fillId="0" borderId="0" xfId="3" applyFont="1" applyBorder="1" applyAlignment="1">
      <alignment horizontal="center" vertical="center"/>
    </xf>
    <xf numFmtId="0" fontId="10" fillId="0" borderId="0" xfId="3" applyFont="1" applyFill="1" applyBorder="1" applyAlignment="1">
      <alignment vertical="center"/>
    </xf>
    <xf numFmtId="43" fontId="8" fillId="0" borderId="0" xfId="5" applyFont="1" applyFill="1" applyBorder="1" applyAlignment="1">
      <alignment horizontal="center" vertical="center"/>
    </xf>
    <xf numFmtId="166" fontId="10" fillId="0" borderId="0" xfId="4" applyFont="1" applyFill="1" applyBorder="1" applyAlignment="1" applyProtection="1">
      <alignment horizontal="center" vertical="center"/>
    </xf>
    <xf numFmtId="167" fontId="8" fillId="0" borderId="0" xfId="6" applyNumberFormat="1" applyFont="1" applyFill="1" applyBorder="1" applyAlignment="1">
      <alignment horizontal="right" vertical="center"/>
    </xf>
    <xf numFmtId="167" fontId="10" fillId="0" borderId="0" xfId="3" applyNumberFormat="1" applyFont="1" applyBorder="1" applyAlignment="1">
      <alignment vertical="center"/>
    </xf>
    <xf numFmtId="0" fontId="4" fillId="0" borderId="0" xfId="7" applyFont="1" applyAlignment="1">
      <alignment vertical="center"/>
    </xf>
    <xf numFmtId="0" fontId="7" fillId="12" borderId="45" xfId="7" applyFont="1" applyFill="1" applyBorder="1" applyAlignment="1">
      <alignment horizontal="right" vertical="center"/>
    </xf>
    <xf numFmtId="0" fontId="8" fillId="0" borderId="0" xfId="7" applyFont="1" applyAlignment="1">
      <alignment horizontal="center"/>
    </xf>
    <xf numFmtId="167" fontId="4" fillId="0" borderId="20" xfId="3" applyNumberFormat="1" applyFont="1" applyFill="1" applyBorder="1" applyAlignment="1">
      <alignment vertical="center"/>
    </xf>
    <xf numFmtId="0" fontId="7" fillId="12" borderId="45" xfId="7" applyFont="1" applyFill="1" applyBorder="1" applyAlignment="1">
      <alignment horizontal="left" vertical="center" wrapText="1"/>
    </xf>
    <xf numFmtId="0" fontId="4" fillId="0" borderId="0" xfId="7" applyFont="1" applyAlignment="1">
      <alignment horizontal="left"/>
    </xf>
    <xf numFmtId="43" fontId="10" fillId="0" borderId="20" xfId="3" applyNumberFormat="1" applyFont="1" applyBorder="1" applyAlignment="1">
      <alignment vertical="center"/>
    </xf>
    <xf numFmtId="43" fontId="4" fillId="0" borderId="34" xfId="5" applyFont="1" applyFill="1" applyBorder="1" applyAlignment="1">
      <alignment horizontal="center" vertical="center"/>
    </xf>
    <xf numFmtId="43" fontId="4" fillId="0" borderId="35" xfId="5" applyFont="1" applyFill="1" applyBorder="1" applyAlignment="1">
      <alignment vertical="center"/>
    </xf>
    <xf numFmtId="43" fontId="4" fillId="0" borderId="33" xfId="7" applyNumberFormat="1" applyFont="1" applyFill="1" applyBorder="1" applyAlignment="1">
      <alignment vertical="center" wrapText="1"/>
    </xf>
    <xf numFmtId="0" fontId="12" fillId="0" borderId="32" xfId="3" applyFont="1" applyFill="1" applyBorder="1" applyAlignment="1">
      <alignment horizontal="center"/>
    </xf>
    <xf numFmtId="43" fontId="4" fillId="0" borderId="34" xfId="7" applyNumberFormat="1" applyFont="1" applyFill="1" applyBorder="1" applyAlignment="1">
      <alignment horizontal="center" vertical="center"/>
    </xf>
    <xf numFmtId="43" fontId="4" fillId="0" borderId="33" xfId="7" applyNumberFormat="1" applyFont="1" applyFill="1" applyBorder="1" applyAlignment="1">
      <alignment vertical="center"/>
    </xf>
    <xf numFmtId="43" fontId="4" fillId="0" borderId="34" xfId="7" applyNumberFormat="1" applyFont="1" applyFill="1" applyBorder="1" applyAlignment="1">
      <alignment horizontal="center"/>
    </xf>
    <xf numFmtId="43" fontId="4" fillId="0" borderId="34" xfId="5" applyFont="1" applyFill="1" applyBorder="1" applyAlignment="1">
      <alignment horizontal="center"/>
    </xf>
    <xf numFmtId="43" fontId="4" fillId="0" borderId="35" xfId="5" applyFont="1" applyFill="1" applyBorder="1" applyAlignment="1"/>
    <xf numFmtId="0" fontId="4" fillId="0" borderId="33" xfId="7" applyFont="1" applyBorder="1" applyAlignment="1">
      <alignment vertical="center"/>
    </xf>
    <xf numFmtId="0" fontId="12" fillId="0" borderId="32" xfId="3" applyFont="1" applyBorder="1" applyAlignment="1">
      <alignment horizontal="center"/>
    </xf>
    <xf numFmtId="0" fontId="4" fillId="0" borderId="34" xfId="7" applyFont="1" applyFill="1" applyBorder="1" applyAlignment="1">
      <alignment horizontal="center"/>
    </xf>
    <xf numFmtId="0" fontId="8" fillId="0" borderId="34" xfId="7" applyFont="1" applyFill="1" applyBorder="1" applyAlignment="1">
      <alignment horizontal="center"/>
    </xf>
    <xf numFmtId="43" fontId="8" fillId="0" borderId="35" xfId="5" applyFont="1" applyFill="1" applyBorder="1" applyAlignment="1"/>
    <xf numFmtId="43" fontId="8" fillId="0" borderId="35" xfId="5" applyFont="1" applyFill="1" applyBorder="1" applyAlignment="1">
      <alignment horizontal="center"/>
    </xf>
    <xf numFmtId="0" fontId="4" fillId="0" borderId="33" xfId="7" applyFont="1" applyBorder="1" applyAlignment="1">
      <alignment horizontal="left" vertical="center"/>
    </xf>
    <xf numFmtId="0" fontId="8" fillId="3" borderId="33" xfId="7" applyFont="1" applyFill="1" applyBorder="1" applyAlignment="1">
      <alignment horizontal="left" vertical="center"/>
    </xf>
    <xf numFmtId="0" fontId="12" fillId="3" borderId="32" xfId="3" applyFont="1" applyFill="1" applyBorder="1" applyAlignment="1">
      <alignment horizontal="center"/>
    </xf>
    <xf numFmtId="0" fontId="8" fillId="3" borderId="34" xfId="7" applyFont="1" applyFill="1" applyBorder="1" applyAlignment="1">
      <alignment horizontal="center"/>
    </xf>
    <xf numFmtId="43" fontId="8" fillId="3" borderId="35" xfId="5" applyNumberFormat="1" applyFont="1" applyFill="1" applyBorder="1" applyAlignment="1"/>
    <xf numFmtId="0" fontId="12" fillId="0" borderId="12" xfId="3" applyFont="1" applyBorder="1" applyAlignment="1">
      <alignment vertical="center"/>
    </xf>
    <xf numFmtId="0" fontId="12" fillId="0" borderId="12" xfId="3" applyFont="1" applyBorder="1" applyAlignment="1">
      <alignment horizontal="center" vertical="center"/>
    </xf>
    <xf numFmtId="0" fontId="10" fillId="0" borderId="13" xfId="3" applyFont="1" applyFill="1" applyBorder="1" applyAlignment="1">
      <alignment horizontal="center" vertical="center"/>
    </xf>
    <xf numFmtId="0" fontId="10" fillId="0" borderId="14" xfId="3" applyFont="1" applyFill="1" applyBorder="1" applyAlignment="1">
      <alignment horizontal="center" vertical="center"/>
    </xf>
    <xf numFmtId="0" fontId="10" fillId="0" borderId="15" xfId="3" applyFont="1" applyFill="1" applyBorder="1" applyAlignment="1">
      <alignment horizontal="center" vertical="center"/>
    </xf>
    <xf numFmtId="0" fontId="10" fillId="0" borderId="15" xfId="3" applyFont="1" applyFill="1" applyBorder="1" applyAlignment="1">
      <alignment horizontal="center" vertical="center" wrapText="1"/>
    </xf>
    <xf numFmtId="49" fontId="10" fillId="0" borderId="16" xfId="3" applyNumberFormat="1" applyFont="1" applyFill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/>
    </xf>
    <xf numFmtId="0" fontId="10" fillId="0" borderId="18" xfId="3" applyFont="1" applyBorder="1" applyAlignment="1">
      <alignment horizontal="center" vertical="center"/>
    </xf>
    <xf numFmtId="0" fontId="10" fillId="0" borderId="19" xfId="3" applyFont="1" applyBorder="1" applyAlignment="1">
      <alignment vertical="center"/>
    </xf>
    <xf numFmtId="0" fontId="10" fillId="0" borderId="19" xfId="3" applyFont="1" applyBorder="1" applyAlignment="1">
      <alignment horizontal="center" vertical="center"/>
    </xf>
    <xf numFmtId="0" fontId="10" fillId="0" borderId="19" xfId="3" applyFont="1" applyFill="1" applyBorder="1" applyAlignment="1">
      <alignment horizontal="left" vertical="center"/>
    </xf>
    <xf numFmtId="166" fontId="4" fillId="0" borderId="19" xfId="4" applyFont="1" applyFill="1" applyBorder="1" applyAlignment="1" applyProtection="1">
      <alignment horizontal="center" vertical="center"/>
    </xf>
    <xf numFmtId="0" fontId="8" fillId="0" borderId="19" xfId="3" applyFont="1" applyFill="1" applyBorder="1" applyAlignment="1">
      <alignment vertical="center"/>
    </xf>
    <xf numFmtId="43" fontId="10" fillId="0" borderId="20" xfId="3" applyNumberFormat="1" applyFont="1" applyFill="1" applyBorder="1" applyAlignment="1">
      <alignment vertical="center"/>
    </xf>
    <xf numFmtId="0" fontId="12" fillId="0" borderId="18" xfId="3" applyFont="1" applyBorder="1" applyAlignment="1">
      <alignment horizontal="center" vertical="center"/>
    </xf>
    <xf numFmtId="0" fontId="12" fillId="0" borderId="19" xfId="3" applyFont="1" applyFill="1" applyBorder="1" applyAlignment="1">
      <alignment horizontal="left" vertical="center"/>
    </xf>
    <xf numFmtId="4" fontId="4" fillId="0" borderId="19" xfId="5" applyNumberFormat="1" applyFont="1" applyFill="1" applyBorder="1" applyAlignment="1">
      <alignment horizontal="right" vertical="center"/>
    </xf>
    <xf numFmtId="167" fontId="12" fillId="0" borderId="20" xfId="3" applyNumberFormat="1" applyFont="1" applyFill="1" applyBorder="1" applyAlignment="1">
      <alignment vertical="center"/>
    </xf>
    <xf numFmtId="43" fontId="4" fillId="0" borderId="19" xfId="5" applyFont="1" applyFill="1" applyBorder="1" applyAlignment="1">
      <alignment vertical="center"/>
    </xf>
    <xf numFmtId="167" fontId="10" fillId="0" borderId="20" xfId="3" applyNumberFormat="1" applyFont="1" applyFill="1" applyBorder="1" applyAlignment="1">
      <alignment vertical="center"/>
    </xf>
    <xf numFmtId="4" fontId="4" fillId="0" borderId="19" xfId="4" applyNumberFormat="1" applyFont="1" applyFill="1" applyBorder="1" applyAlignment="1" applyProtection="1">
      <alignment horizontal="right" vertical="center"/>
    </xf>
    <xf numFmtId="0" fontId="13" fillId="0" borderId="19" xfId="3" applyFont="1" applyFill="1" applyBorder="1" applyAlignment="1">
      <alignment vertical="center"/>
    </xf>
    <xf numFmtId="166" fontId="8" fillId="0" borderId="19" xfId="4" applyFont="1" applyFill="1" applyBorder="1" applyAlignment="1" applyProtection="1">
      <alignment horizontal="center" vertical="center"/>
    </xf>
    <xf numFmtId="0" fontId="4" fillId="0" borderId="19" xfId="3" applyFont="1" applyFill="1" applyBorder="1" applyAlignment="1">
      <alignment vertical="center"/>
    </xf>
    <xf numFmtId="0" fontId="12" fillId="0" borderId="19" xfId="3" applyFont="1" applyFill="1" applyBorder="1" applyAlignment="1">
      <alignment horizontal="center" vertical="center" wrapText="1"/>
    </xf>
    <xf numFmtId="0" fontId="4" fillId="0" borderId="19" xfId="3" applyFont="1" applyFill="1" applyBorder="1" applyAlignment="1">
      <alignment horizontal="center" vertical="center"/>
    </xf>
    <xf numFmtId="0" fontId="12" fillId="0" borderId="19" xfId="3" applyFont="1" applyFill="1" applyBorder="1" applyAlignment="1">
      <alignment vertical="center" wrapText="1"/>
    </xf>
    <xf numFmtId="43" fontId="4" fillId="0" borderId="19" xfId="2" applyNumberFormat="1" applyFont="1" applyFill="1" applyBorder="1" applyAlignment="1">
      <alignment horizontal="right" vertical="center"/>
    </xf>
    <xf numFmtId="0" fontId="12" fillId="0" borderId="19" xfId="3" applyFont="1" applyBorder="1" applyAlignment="1">
      <alignment vertical="center"/>
    </xf>
    <xf numFmtId="0" fontId="12" fillId="8" borderId="21" xfId="3" applyFont="1" applyFill="1" applyBorder="1" applyAlignment="1">
      <alignment horizontal="center" vertical="center"/>
    </xf>
    <xf numFmtId="0" fontId="12" fillId="8" borderId="22" xfId="3" applyFont="1" applyFill="1" applyBorder="1" applyAlignment="1">
      <alignment horizontal="center" vertical="center"/>
    </xf>
    <xf numFmtId="167" fontId="10" fillId="8" borderId="24" xfId="3" applyNumberFormat="1" applyFont="1" applyFill="1" applyBorder="1" applyAlignment="1">
      <alignment vertical="center"/>
    </xf>
    <xf numFmtId="0" fontId="12" fillId="0" borderId="0" xfId="3" applyFont="1" applyAlignment="1">
      <alignment horizontal="center"/>
    </xf>
    <xf numFmtId="0" fontId="4" fillId="0" borderId="0" xfId="7" applyFont="1" applyBorder="1" applyAlignment="1">
      <alignment horizontal="center"/>
    </xf>
    <xf numFmtId="0" fontId="8" fillId="0" borderId="0" xfId="7" applyFont="1" applyBorder="1" applyAlignment="1">
      <alignment horizontal="center"/>
    </xf>
    <xf numFmtId="0" fontId="4" fillId="0" borderId="0" xfId="7" applyFont="1" applyBorder="1" applyAlignment="1"/>
    <xf numFmtId="0" fontId="8" fillId="0" borderId="28" xfId="7" applyFont="1" applyBorder="1" applyAlignment="1">
      <alignment horizontal="center"/>
    </xf>
    <xf numFmtId="0" fontId="12" fillId="0" borderId="27" xfId="3" applyFont="1" applyBorder="1" applyAlignment="1">
      <alignment horizontal="center"/>
    </xf>
    <xf numFmtId="0" fontId="8" fillId="0" borderId="29" xfId="7" applyFont="1" applyBorder="1" applyAlignment="1">
      <alignment horizontal="center"/>
    </xf>
    <xf numFmtId="0" fontId="8" fillId="0" borderId="30" xfId="7" applyFont="1" applyBorder="1" applyAlignment="1">
      <alignment horizontal="center"/>
    </xf>
    <xf numFmtId="0" fontId="4" fillId="0" borderId="38" xfId="7" applyFont="1" applyBorder="1" applyAlignment="1">
      <alignment vertical="center"/>
    </xf>
    <xf numFmtId="0" fontId="12" fillId="0" borderId="37" xfId="3" applyFont="1" applyBorder="1" applyAlignment="1">
      <alignment horizontal="center"/>
    </xf>
    <xf numFmtId="0" fontId="4" fillId="0" borderId="39" xfId="7" applyFont="1" applyBorder="1" applyAlignment="1">
      <alignment horizontal="center"/>
    </xf>
    <xf numFmtId="43" fontId="4" fillId="0" borderId="40" xfId="5" applyFont="1" applyBorder="1" applyAlignment="1"/>
    <xf numFmtId="0" fontId="6" fillId="0" borderId="0" xfId="0" applyFont="1"/>
    <xf numFmtId="0" fontId="5" fillId="0" borderId="0" xfId="0" applyFont="1"/>
    <xf numFmtId="0" fontId="12" fillId="0" borderId="58" xfId="3" applyFont="1" applyFill="1" applyBorder="1" applyAlignment="1">
      <alignment vertical="center"/>
    </xf>
    <xf numFmtId="0" fontId="12" fillId="0" borderId="58" xfId="3" applyFont="1" applyFill="1" applyBorder="1" applyAlignment="1">
      <alignment horizontal="left" vertical="center"/>
    </xf>
    <xf numFmtId="44" fontId="6" fillId="0" borderId="58" xfId="9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10" fontId="6" fillId="0" borderId="58" xfId="2" applyNumberFormat="1" applyFont="1" applyBorder="1" applyAlignment="1">
      <alignment horizontal="center" vertical="center"/>
    </xf>
    <xf numFmtId="10" fontId="5" fillId="0" borderId="58" xfId="2" applyNumberFormat="1" applyFont="1" applyBorder="1" applyAlignment="1">
      <alignment horizontal="center" vertical="center"/>
    </xf>
    <xf numFmtId="0" fontId="5" fillId="15" borderId="58" xfId="0" applyFont="1" applyFill="1" applyBorder="1" applyAlignment="1">
      <alignment horizontal="center" vertical="center"/>
    </xf>
    <xf numFmtId="44" fontId="6" fillId="16" borderId="58" xfId="9" applyFont="1" applyFill="1" applyBorder="1" applyAlignment="1">
      <alignment horizontal="center" vertical="center"/>
    </xf>
    <xf numFmtId="10" fontId="5" fillId="16" borderId="58" xfId="0" applyNumberFormat="1" applyFont="1" applyFill="1" applyBorder="1" applyAlignment="1">
      <alignment horizontal="center" vertical="center"/>
    </xf>
    <xf numFmtId="10" fontId="5" fillId="16" borderId="58" xfId="2" applyNumberFormat="1" applyFont="1" applyFill="1" applyBorder="1" applyAlignment="1">
      <alignment horizontal="center" vertical="center"/>
    </xf>
    <xf numFmtId="44" fontId="6" fillId="16" borderId="58" xfId="0" applyNumberFormat="1" applyFont="1" applyFill="1" applyBorder="1"/>
    <xf numFmtId="44" fontId="6" fillId="3" borderId="58" xfId="9" applyFont="1" applyFill="1" applyBorder="1" applyAlignment="1">
      <alignment horizontal="center" vertical="center"/>
    </xf>
    <xf numFmtId="10" fontId="6" fillId="3" borderId="58" xfId="2" applyNumberFormat="1" applyFont="1" applyFill="1" applyBorder="1" applyAlignment="1">
      <alignment horizontal="center" vertical="center"/>
    </xf>
    <xf numFmtId="44" fontId="6" fillId="3" borderId="58" xfId="9" applyFont="1" applyFill="1" applyBorder="1"/>
    <xf numFmtId="168" fontId="6" fillId="0" borderId="58" xfId="1" applyNumberFormat="1" applyFont="1" applyBorder="1" applyAlignment="1">
      <alignment horizontal="center" vertical="center"/>
    </xf>
    <xf numFmtId="0" fontId="6" fillId="0" borderId="0" xfId="0" applyFont="1" applyBorder="1" applyAlignment="1"/>
    <xf numFmtId="0" fontId="6" fillId="0" borderId="0" xfId="0" applyFont="1" applyAlignment="1"/>
    <xf numFmtId="0" fontId="15" fillId="2" borderId="0" xfId="0" applyFont="1" applyFill="1" applyAlignment="1" applyProtection="1">
      <alignment horizontal="left"/>
      <protection locked="0"/>
    </xf>
    <xf numFmtId="0" fontId="16" fillId="2" borderId="0" xfId="0" applyFont="1" applyFill="1" applyAlignment="1" applyProtection="1">
      <alignment horizontal="centerContinuous"/>
      <protection locked="0"/>
    </xf>
    <xf numFmtId="0" fontId="15" fillId="4" borderId="53" xfId="0" applyFont="1" applyFill="1" applyBorder="1" applyAlignment="1" applyProtection="1">
      <alignment horizontal="center" vertical="center"/>
      <protection locked="0"/>
    </xf>
    <xf numFmtId="0" fontId="15" fillId="4" borderId="53" xfId="0" applyFont="1" applyFill="1" applyBorder="1" applyAlignment="1" applyProtection="1">
      <alignment horizontal="center" vertical="center" wrapText="1"/>
      <protection locked="0"/>
    </xf>
    <xf numFmtId="0" fontId="5" fillId="15" borderId="58" xfId="0" applyFont="1" applyFill="1" applyBorder="1" applyAlignment="1">
      <alignment horizontal="center" vertical="center"/>
    </xf>
    <xf numFmtId="0" fontId="5" fillId="0" borderId="5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2" xfId="0" applyFont="1" applyBorder="1" applyAlignment="1">
      <alignment horizontal="center"/>
    </xf>
    <xf numFmtId="0" fontId="6" fillId="0" borderId="58" xfId="0" applyFont="1" applyBorder="1" applyAlignment="1">
      <alignment horizontal="left"/>
    </xf>
    <xf numFmtId="0" fontId="12" fillId="0" borderId="58" xfId="3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5" fillId="0" borderId="58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43" fontId="8" fillId="0" borderId="56" xfId="5" applyFont="1" applyFill="1" applyBorder="1" applyAlignment="1">
      <alignment horizontal="center" vertical="center"/>
    </xf>
    <xf numFmtId="43" fontId="8" fillId="0" borderId="41" xfId="5" applyFont="1" applyFill="1" applyBorder="1" applyAlignment="1">
      <alignment horizontal="center" vertical="center"/>
    </xf>
    <xf numFmtId="43" fontId="8" fillId="0" borderId="57" xfId="5" applyFont="1" applyFill="1" applyBorder="1" applyAlignment="1">
      <alignment horizontal="center" vertical="center"/>
    </xf>
    <xf numFmtId="43" fontId="4" fillId="0" borderId="58" xfId="5" applyFont="1" applyBorder="1" applyAlignment="1">
      <alignment horizontal="center" vertical="center" wrapText="1"/>
    </xf>
    <xf numFmtId="0" fontId="15" fillId="12" borderId="58" xfId="7" applyFont="1" applyFill="1" applyBorder="1" applyAlignment="1">
      <alignment horizontal="center" vertical="center"/>
    </xf>
    <xf numFmtId="43" fontId="17" fillId="0" borderId="58" xfId="5" applyFont="1" applyBorder="1" applyAlignment="1">
      <alignment horizontal="center" vertical="center"/>
    </xf>
    <xf numFmtId="0" fontId="17" fillId="0" borderId="58" xfId="7" applyFont="1" applyBorder="1" applyAlignment="1">
      <alignment horizontal="center" vertical="center" wrapText="1"/>
    </xf>
    <xf numFmtId="43" fontId="4" fillId="0" borderId="31" xfId="7" applyNumberFormat="1" applyFont="1" applyBorder="1" applyAlignment="1">
      <alignment horizontal="center"/>
    </xf>
    <xf numFmtId="43" fontId="4" fillId="0" borderId="32" xfId="7" applyNumberFormat="1" applyFont="1" applyBorder="1" applyAlignment="1">
      <alignment horizontal="center"/>
    </xf>
    <xf numFmtId="0" fontId="4" fillId="0" borderId="36" xfId="7" applyFont="1" applyBorder="1" applyAlignment="1">
      <alignment horizontal="center"/>
    </xf>
    <xf numFmtId="0" fontId="4" fillId="0" borderId="37" xfId="7" applyFont="1" applyBorder="1" applyAlignment="1">
      <alignment horizontal="center"/>
    </xf>
    <xf numFmtId="0" fontId="4" fillId="0" borderId="31" xfId="7" applyFont="1" applyBorder="1" applyAlignment="1">
      <alignment horizontal="center"/>
    </xf>
    <xf numFmtId="0" fontId="4" fillId="0" borderId="32" xfId="7" applyFont="1" applyBorder="1" applyAlignment="1">
      <alignment horizontal="center"/>
    </xf>
    <xf numFmtId="0" fontId="4" fillId="3" borderId="31" xfId="7" applyFont="1" applyFill="1" applyBorder="1" applyAlignment="1">
      <alignment horizontal="center"/>
    </xf>
    <xf numFmtId="0" fontId="4" fillId="3" borderId="32" xfId="7" applyFont="1" applyFill="1" applyBorder="1" applyAlignment="1">
      <alignment horizontal="center"/>
    </xf>
    <xf numFmtId="0" fontId="7" fillId="5" borderId="25" xfId="3" applyFont="1" applyFill="1" applyBorder="1" applyAlignment="1">
      <alignment horizontal="center" vertical="center"/>
    </xf>
    <xf numFmtId="0" fontId="8" fillId="0" borderId="26" xfId="7" applyFont="1" applyBorder="1" applyAlignment="1">
      <alignment horizontal="center"/>
    </xf>
    <xf numFmtId="0" fontId="8" fillId="0" borderId="27" xfId="7" applyFont="1" applyBorder="1" applyAlignment="1">
      <alignment horizontal="center"/>
    </xf>
    <xf numFmtId="0" fontId="12" fillId="0" borderId="61" xfId="3" applyFont="1" applyBorder="1" applyAlignment="1">
      <alignment horizontal="center" vertical="center" wrapText="1"/>
    </xf>
    <xf numFmtId="0" fontId="10" fillId="8" borderId="23" xfId="3" applyFont="1" applyFill="1" applyBorder="1" applyAlignment="1">
      <alignment horizontal="center" vertical="center"/>
    </xf>
    <xf numFmtId="0" fontId="7" fillId="5" borderId="1" xfId="3" applyFont="1" applyFill="1" applyBorder="1" applyAlignment="1">
      <alignment horizontal="center" vertical="center"/>
    </xf>
    <xf numFmtId="0" fontId="7" fillId="5" borderId="2" xfId="3" applyFont="1" applyFill="1" applyBorder="1" applyAlignment="1">
      <alignment horizontal="center" vertical="center"/>
    </xf>
    <xf numFmtId="0" fontId="7" fillId="5" borderId="3" xfId="3" applyFont="1" applyFill="1" applyBorder="1" applyAlignment="1">
      <alignment horizontal="center" vertical="center"/>
    </xf>
    <xf numFmtId="0" fontId="10" fillId="6" borderId="4" xfId="3" applyFont="1" applyFill="1" applyBorder="1" applyAlignment="1">
      <alignment horizontal="center" vertical="center" wrapText="1"/>
    </xf>
    <xf numFmtId="0" fontId="10" fillId="6" borderId="4" xfId="3" applyFont="1" applyFill="1" applyBorder="1" applyAlignment="1">
      <alignment horizontal="center" vertical="center"/>
    </xf>
    <xf numFmtId="0" fontId="10" fillId="6" borderId="5" xfId="3" applyFont="1" applyFill="1" applyBorder="1" applyAlignment="1">
      <alignment horizontal="center" vertical="center"/>
    </xf>
    <xf numFmtId="0" fontId="10" fillId="6" borderId="6" xfId="3" applyFont="1" applyFill="1" applyBorder="1" applyAlignment="1">
      <alignment horizontal="center" vertical="center"/>
    </xf>
    <xf numFmtId="0" fontId="10" fillId="6" borderId="7" xfId="3" applyFont="1" applyFill="1" applyBorder="1" applyAlignment="1">
      <alignment horizontal="center" vertical="center"/>
    </xf>
    <xf numFmtId="0" fontId="10" fillId="6" borderId="10" xfId="3" applyFont="1" applyFill="1" applyBorder="1" applyAlignment="1">
      <alignment horizontal="center" vertical="center"/>
    </xf>
    <xf numFmtId="0" fontId="10" fillId="6" borderId="11" xfId="3" applyFont="1" applyFill="1" applyBorder="1" applyAlignment="1">
      <alignment horizontal="center" vertical="center"/>
    </xf>
    <xf numFmtId="165" fontId="10" fillId="0" borderId="8" xfId="3" applyNumberFormat="1" applyFont="1" applyFill="1" applyBorder="1" applyAlignment="1">
      <alignment horizontal="center" vertical="center"/>
    </xf>
    <xf numFmtId="165" fontId="10" fillId="0" borderId="9" xfId="3" applyNumberFormat="1" applyFont="1" applyFill="1" applyBorder="1" applyAlignment="1">
      <alignment horizontal="center" vertical="center"/>
    </xf>
    <xf numFmtId="0" fontId="10" fillId="6" borderId="48" xfId="3" applyFont="1" applyFill="1" applyBorder="1" applyAlignment="1">
      <alignment horizontal="left" vertical="center" wrapText="1"/>
    </xf>
    <xf numFmtId="0" fontId="10" fillId="6" borderId="49" xfId="3" applyFont="1" applyFill="1" applyBorder="1" applyAlignment="1">
      <alignment horizontal="left" vertical="center" wrapText="1"/>
    </xf>
    <xf numFmtId="0" fontId="10" fillId="6" borderId="50" xfId="3" applyFont="1" applyFill="1" applyBorder="1" applyAlignment="1">
      <alignment horizontal="left" vertical="center"/>
    </xf>
    <xf numFmtId="0" fontId="10" fillId="6" borderId="51" xfId="3" applyFont="1" applyFill="1" applyBorder="1" applyAlignment="1">
      <alignment horizontal="left" vertical="center"/>
    </xf>
    <xf numFmtId="0" fontId="7" fillId="12" borderId="46" xfId="7" applyFont="1" applyFill="1" applyBorder="1" applyAlignment="1">
      <alignment horizontal="left" vertical="center" wrapText="1"/>
    </xf>
    <xf numFmtId="0" fontId="7" fillId="12" borderId="47" xfId="7" applyFont="1" applyFill="1" applyBorder="1" applyAlignment="1">
      <alignment horizontal="left" vertical="center" wrapText="1"/>
    </xf>
    <xf numFmtId="0" fontId="7" fillId="12" borderId="46" xfId="7" applyFont="1" applyFill="1" applyBorder="1" applyAlignment="1">
      <alignment horizontal="center" vertical="center" wrapText="1"/>
    </xf>
    <xf numFmtId="0" fontId="7" fillId="12" borderId="47" xfId="7" applyFont="1" applyFill="1" applyBorder="1" applyAlignment="1">
      <alignment horizontal="center" vertical="center" wrapText="1"/>
    </xf>
    <xf numFmtId="0" fontId="8" fillId="9" borderId="42" xfId="7" applyFont="1" applyFill="1" applyBorder="1" applyAlignment="1">
      <alignment horizontal="center" vertical="center"/>
    </xf>
    <xf numFmtId="0" fontId="8" fillId="9" borderId="43" xfId="7" applyFont="1" applyFill="1" applyBorder="1" applyAlignment="1">
      <alignment horizontal="center" vertical="center"/>
    </xf>
    <xf numFmtId="0" fontId="8" fillId="10" borderId="43" xfId="7" applyFont="1" applyFill="1" applyBorder="1" applyAlignment="1">
      <alignment horizontal="left" vertical="center" wrapText="1"/>
    </xf>
    <xf numFmtId="0" fontId="8" fillId="9" borderId="0" xfId="7" applyFont="1" applyFill="1" applyBorder="1" applyAlignment="1">
      <alignment horizontal="center" vertical="center" wrapText="1"/>
    </xf>
    <xf numFmtId="0" fontId="7" fillId="12" borderId="54" xfId="7" applyFont="1" applyFill="1" applyBorder="1" applyAlignment="1">
      <alignment horizontal="left" vertical="center" wrapText="1"/>
    </xf>
    <xf numFmtId="0" fontId="7" fillId="12" borderId="55" xfId="7" applyFont="1" applyFill="1" applyBorder="1" applyAlignment="1">
      <alignment horizontal="left" vertical="center" wrapText="1"/>
    </xf>
    <xf numFmtId="0" fontId="7" fillId="12" borderId="59" xfId="7" applyFont="1" applyFill="1" applyBorder="1" applyAlignment="1">
      <alignment horizontal="left" vertical="center" wrapText="1"/>
    </xf>
    <xf numFmtId="0" fontId="7" fillId="12" borderId="60" xfId="7" applyFont="1" applyFill="1" applyBorder="1" applyAlignment="1">
      <alignment horizontal="left" vertical="center" wrapText="1"/>
    </xf>
    <xf numFmtId="0" fontId="8" fillId="0" borderId="0" xfId="7" applyFont="1" applyFill="1" applyBorder="1" applyAlignment="1">
      <alignment horizontal="center" wrapText="1"/>
    </xf>
    <xf numFmtId="0" fontId="4" fillId="0" borderId="58" xfId="1" applyNumberFormat="1" applyFont="1" applyFill="1" applyBorder="1" applyAlignment="1">
      <alignment horizontal="center" vertical="center" wrapText="1"/>
    </xf>
    <xf numFmtId="166" fontId="8" fillId="0" borderId="23" xfId="4" applyFont="1" applyFill="1" applyBorder="1" applyAlignment="1" applyProtection="1">
      <alignment horizontal="center" vertical="center" wrapText="1"/>
    </xf>
  </cellXfs>
  <cellStyles count="19">
    <cellStyle name="Excel Built-in Comma 1" xfId="4" xr:uid="{00000000-0005-0000-0000-000000000000}"/>
    <cellStyle name="Excel Built-in Normal" xfId="3" xr:uid="{00000000-0005-0000-0000-000001000000}"/>
    <cellStyle name="Moeda" xfId="9" builtinId="4"/>
    <cellStyle name="Moeda 2" xfId="14" xr:uid="{E6090DC7-EEAD-4EAF-8B29-C027266BC895}"/>
    <cellStyle name="Moeda 3" xfId="17" xr:uid="{04098965-230C-4E88-8519-BC8978A180F4}"/>
    <cellStyle name="Normal" xfId="0" builtinId="0"/>
    <cellStyle name="Normal 2" xfId="7" xr:uid="{00000000-0005-0000-0000-000004000000}"/>
    <cellStyle name="Porcentagem" xfId="2" builtinId="5"/>
    <cellStyle name="Porcentagem 2" xfId="6" xr:uid="{00000000-0005-0000-0000-000006000000}"/>
    <cellStyle name="Separador de milhares 2" xfId="8" xr:uid="{00000000-0005-0000-0000-000007000000}"/>
    <cellStyle name="Vírgula" xfId="1" builtinId="3"/>
    <cellStyle name="Vírgula 2" xfId="5" xr:uid="{00000000-0005-0000-0000-000009000000}"/>
    <cellStyle name="Vírgula 2 2" xfId="11" xr:uid="{45B054FE-5156-4159-80AD-3E50DCBB5BC2}"/>
    <cellStyle name="Vírgula 2 2 2" xfId="16" xr:uid="{8A6AC1ED-FE5C-4B06-9344-26AEEC94988D}"/>
    <cellStyle name="Vírgula 2 3" xfId="13" xr:uid="{5A52E1D9-4DC7-4CB3-8DAC-D923C1CC25BA}"/>
    <cellStyle name="Vírgula 3" xfId="10" xr:uid="{5C74698D-089D-439F-B836-20B8752CDCFB}"/>
    <cellStyle name="Vírgula 3 2" xfId="15" xr:uid="{F54D82AF-7901-440F-82C3-C65EBC28CA26}"/>
    <cellStyle name="Vírgula 4" xfId="12" xr:uid="{AE6BE3C9-645D-4936-955F-44104BF8897A}"/>
    <cellStyle name="Vírgula 5" xfId="18" xr:uid="{38168B48-5482-40D8-8FD9-0D3E709ADA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2" name="CaixaDeTexto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570547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570547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4" name="CaixaDeTexto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570547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5" name="CaixaDeTexto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570547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1809750</xdr:colOff>
      <xdr:row>4</xdr:row>
      <xdr:rowOff>228600</xdr:rowOff>
    </xdr:from>
    <xdr:to>
      <xdr:col>0</xdr:col>
      <xdr:colOff>847725</xdr:colOff>
      <xdr:row>4</xdr:row>
      <xdr:rowOff>495300</xdr:rowOff>
    </xdr:to>
    <xdr:sp macro="" textlink="">
      <xdr:nvSpPr>
        <xdr:cNvPr id="3" name="CaixaDeTexto 9">
          <a:extLst>
            <a:ext uri="{FF2B5EF4-FFF2-40B4-BE49-F238E27FC236}">
              <a16:creationId xmlns:a16="http://schemas.microsoft.com/office/drawing/2014/main" id="{F6769010-16E7-42E2-ADF9-CFA20E5D014F}"/>
            </a:ext>
          </a:extLst>
        </xdr:cNvPr>
        <xdr:cNvSpPr>
          <a:spLocks noChangeArrowheads="1"/>
        </xdr:cNvSpPr>
      </xdr:nvSpPr>
      <xdr:spPr bwMode="auto">
        <a:xfrm>
          <a:off x="828675" y="676275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1809750</xdr:colOff>
      <xdr:row>31</xdr:row>
      <xdr:rowOff>228600</xdr:rowOff>
    </xdr:from>
    <xdr:to>
      <xdr:col>0</xdr:col>
      <xdr:colOff>847725</xdr:colOff>
      <xdr:row>31</xdr:row>
      <xdr:rowOff>495300</xdr:rowOff>
    </xdr:to>
    <xdr:sp macro="" textlink="">
      <xdr:nvSpPr>
        <xdr:cNvPr id="11" name="CaixaDeTexto 9">
          <a:extLst>
            <a:ext uri="{FF2B5EF4-FFF2-40B4-BE49-F238E27FC236}">
              <a16:creationId xmlns:a16="http://schemas.microsoft.com/office/drawing/2014/main" id="{93260604-6DAC-49B4-A6D6-114E81AB5C27}"/>
            </a:ext>
          </a:extLst>
        </xdr:cNvPr>
        <xdr:cNvSpPr>
          <a:spLocks noChangeArrowheads="1"/>
        </xdr:cNvSpPr>
      </xdr:nvSpPr>
      <xdr:spPr bwMode="auto">
        <a:xfrm>
          <a:off x="828675" y="676835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58</xdr:row>
      <xdr:rowOff>228600</xdr:rowOff>
    </xdr:from>
    <xdr:to>
      <xdr:col>0</xdr:col>
      <xdr:colOff>285750</xdr:colOff>
      <xdr:row>58</xdr:row>
      <xdr:rowOff>495300</xdr:rowOff>
    </xdr:to>
    <xdr:sp macro="" textlink="">
      <xdr:nvSpPr>
        <xdr:cNvPr id="12" name="CaixaDeTexto 2">
          <a:extLst>
            <a:ext uri="{FF2B5EF4-FFF2-40B4-BE49-F238E27FC236}">
              <a16:creationId xmlns:a16="http://schemas.microsoft.com/office/drawing/2014/main" id="{D24ACCF7-AE9E-4EA1-9539-5C373CA57677}"/>
            </a:ext>
          </a:extLst>
        </xdr:cNvPr>
        <xdr:cNvSpPr>
          <a:spLocks noChangeArrowheads="1"/>
        </xdr:cNvSpPr>
      </xdr:nvSpPr>
      <xdr:spPr bwMode="auto">
        <a:xfrm>
          <a:off x="114300" y="5451101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58</xdr:row>
      <xdr:rowOff>228600</xdr:rowOff>
    </xdr:from>
    <xdr:to>
      <xdr:col>0</xdr:col>
      <xdr:colOff>847725</xdr:colOff>
      <xdr:row>58</xdr:row>
      <xdr:rowOff>495300</xdr:rowOff>
    </xdr:to>
    <xdr:sp macro="" textlink="">
      <xdr:nvSpPr>
        <xdr:cNvPr id="13" name="CaixaDeTexto 9">
          <a:extLst>
            <a:ext uri="{FF2B5EF4-FFF2-40B4-BE49-F238E27FC236}">
              <a16:creationId xmlns:a16="http://schemas.microsoft.com/office/drawing/2014/main" id="{E3E23F5D-11FB-476A-B69B-FAB00587C727}"/>
            </a:ext>
          </a:extLst>
        </xdr:cNvPr>
        <xdr:cNvSpPr>
          <a:spLocks noChangeArrowheads="1"/>
        </xdr:cNvSpPr>
      </xdr:nvSpPr>
      <xdr:spPr bwMode="auto">
        <a:xfrm>
          <a:off x="828675" y="5451101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1809750</xdr:colOff>
      <xdr:row>85</xdr:row>
      <xdr:rowOff>228600</xdr:rowOff>
    </xdr:from>
    <xdr:to>
      <xdr:col>0</xdr:col>
      <xdr:colOff>847725</xdr:colOff>
      <xdr:row>85</xdr:row>
      <xdr:rowOff>495300</xdr:rowOff>
    </xdr:to>
    <xdr:sp macro="" textlink="">
      <xdr:nvSpPr>
        <xdr:cNvPr id="15" name="CaixaDeTexto 9">
          <a:extLst>
            <a:ext uri="{FF2B5EF4-FFF2-40B4-BE49-F238E27FC236}">
              <a16:creationId xmlns:a16="http://schemas.microsoft.com/office/drawing/2014/main" id="{2D97A418-5038-4181-9EFE-B17A298DDAAD}"/>
            </a:ext>
          </a:extLst>
        </xdr:cNvPr>
        <xdr:cNvSpPr>
          <a:spLocks noChangeArrowheads="1"/>
        </xdr:cNvSpPr>
      </xdr:nvSpPr>
      <xdr:spPr bwMode="auto">
        <a:xfrm>
          <a:off x="828675" y="10034307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1809750</xdr:colOff>
      <xdr:row>4</xdr:row>
      <xdr:rowOff>228600</xdr:rowOff>
    </xdr:from>
    <xdr:to>
      <xdr:col>0</xdr:col>
      <xdr:colOff>847725</xdr:colOff>
      <xdr:row>4</xdr:row>
      <xdr:rowOff>495300</xdr:rowOff>
    </xdr:to>
    <xdr:sp macro="" textlink="">
      <xdr:nvSpPr>
        <xdr:cNvPr id="16" name="CaixaDeTexto 9">
          <a:extLst>
            <a:ext uri="{FF2B5EF4-FFF2-40B4-BE49-F238E27FC236}">
              <a16:creationId xmlns:a16="http://schemas.microsoft.com/office/drawing/2014/main" id="{23DFF4D7-D89A-494C-B5B9-670AA6893B12}"/>
            </a:ext>
          </a:extLst>
        </xdr:cNvPr>
        <xdr:cNvSpPr>
          <a:spLocks noChangeArrowheads="1"/>
        </xdr:cNvSpPr>
      </xdr:nvSpPr>
      <xdr:spPr bwMode="auto">
        <a:xfrm>
          <a:off x="828675" y="1057835"/>
          <a:ext cx="0" cy="104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1809750</xdr:colOff>
      <xdr:row>4</xdr:row>
      <xdr:rowOff>228600</xdr:rowOff>
    </xdr:from>
    <xdr:to>
      <xdr:col>0</xdr:col>
      <xdr:colOff>847725</xdr:colOff>
      <xdr:row>4</xdr:row>
      <xdr:rowOff>495300</xdr:rowOff>
    </xdr:to>
    <xdr:sp macro="" textlink="">
      <xdr:nvSpPr>
        <xdr:cNvPr id="17" name="CaixaDeTexto 9">
          <a:extLst>
            <a:ext uri="{FF2B5EF4-FFF2-40B4-BE49-F238E27FC236}">
              <a16:creationId xmlns:a16="http://schemas.microsoft.com/office/drawing/2014/main" id="{75E91DE2-DA5D-44F2-80DD-932455B67177}"/>
            </a:ext>
          </a:extLst>
        </xdr:cNvPr>
        <xdr:cNvSpPr>
          <a:spLocks noChangeArrowheads="1"/>
        </xdr:cNvSpPr>
      </xdr:nvSpPr>
      <xdr:spPr bwMode="auto">
        <a:xfrm>
          <a:off x="828675" y="5764306"/>
          <a:ext cx="0" cy="114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30</xdr:row>
      <xdr:rowOff>228600</xdr:rowOff>
    </xdr:from>
    <xdr:to>
      <xdr:col>0</xdr:col>
      <xdr:colOff>285750</xdr:colOff>
      <xdr:row>30</xdr:row>
      <xdr:rowOff>495300</xdr:rowOff>
    </xdr:to>
    <xdr:sp macro="" textlink="">
      <xdr:nvSpPr>
        <xdr:cNvPr id="4" name="CaixaDeTexto 2">
          <a:extLst>
            <a:ext uri="{FF2B5EF4-FFF2-40B4-BE49-F238E27FC236}">
              <a16:creationId xmlns:a16="http://schemas.microsoft.com/office/drawing/2014/main" id="{1C74D298-E15D-4436-8B36-04259B673319}"/>
            </a:ext>
          </a:extLst>
        </xdr:cNvPr>
        <xdr:cNvSpPr>
          <a:spLocks noChangeArrowheads="1"/>
        </xdr:cNvSpPr>
      </xdr:nvSpPr>
      <xdr:spPr bwMode="auto">
        <a:xfrm>
          <a:off x="114300" y="7219950"/>
          <a:ext cx="17145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30</xdr:row>
      <xdr:rowOff>228600</xdr:rowOff>
    </xdr:from>
    <xdr:to>
      <xdr:col>0</xdr:col>
      <xdr:colOff>847725</xdr:colOff>
      <xdr:row>30</xdr:row>
      <xdr:rowOff>495300</xdr:rowOff>
    </xdr:to>
    <xdr:sp macro="" textlink="">
      <xdr:nvSpPr>
        <xdr:cNvPr id="5" name="CaixaDeTexto 9">
          <a:extLst>
            <a:ext uri="{FF2B5EF4-FFF2-40B4-BE49-F238E27FC236}">
              <a16:creationId xmlns:a16="http://schemas.microsoft.com/office/drawing/2014/main" id="{158FCE60-2214-438B-8034-A147147F4252}"/>
            </a:ext>
          </a:extLst>
        </xdr:cNvPr>
        <xdr:cNvSpPr>
          <a:spLocks noChangeArrowheads="1"/>
        </xdr:cNvSpPr>
      </xdr:nvSpPr>
      <xdr:spPr bwMode="auto">
        <a:xfrm>
          <a:off x="828675" y="7219950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56</xdr:row>
      <xdr:rowOff>228600</xdr:rowOff>
    </xdr:from>
    <xdr:to>
      <xdr:col>0</xdr:col>
      <xdr:colOff>285750</xdr:colOff>
      <xdr:row>56</xdr:row>
      <xdr:rowOff>495300</xdr:rowOff>
    </xdr:to>
    <xdr:sp macro="" textlink="">
      <xdr:nvSpPr>
        <xdr:cNvPr id="10" name="CaixaDeTexto 2">
          <a:extLst>
            <a:ext uri="{FF2B5EF4-FFF2-40B4-BE49-F238E27FC236}">
              <a16:creationId xmlns:a16="http://schemas.microsoft.com/office/drawing/2014/main" id="{27107B56-AB14-44E8-A7A0-5F9664566E42}"/>
            </a:ext>
          </a:extLst>
        </xdr:cNvPr>
        <xdr:cNvSpPr>
          <a:spLocks noChangeArrowheads="1"/>
        </xdr:cNvSpPr>
      </xdr:nvSpPr>
      <xdr:spPr bwMode="auto">
        <a:xfrm>
          <a:off x="114300" y="923365"/>
          <a:ext cx="17145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56</xdr:row>
      <xdr:rowOff>228600</xdr:rowOff>
    </xdr:from>
    <xdr:to>
      <xdr:col>0</xdr:col>
      <xdr:colOff>847725</xdr:colOff>
      <xdr:row>56</xdr:row>
      <xdr:rowOff>495300</xdr:rowOff>
    </xdr:to>
    <xdr:sp macro="" textlink="">
      <xdr:nvSpPr>
        <xdr:cNvPr id="11" name="CaixaDeTexto 9">
          <a:extLst>
            <a:ext uri="{FF2B5EF4-FFF2-40B4-BE49-F238E27FC236}">
              <a16:creationId xmlns:a16="http://schemas.microsoft.com/office/drawing/2014/main" id="{8FAA5305-C35C-4265-A6C1-A3D88FB9B76D}"/>
            </a:ext>
          </a:extLst>
        </xdr:cNvPr>
        <xdr:cNvSpPr>
          <a:spLocks noChangeArrowheads="1"/>
        </xdr:cNvSpPr>
      </xdr:nvSpPr>
      <xdr:spPr bwMode="auto">
        <a:xfrm>
          <a:off x="828675" y="923365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82</xdr:row>
      <xdr:rowOff>228600</xdr:rowOff>
    </xdr:from>
    <xdr:to>
      <xdr:col>0</xdr:col>
      <xdr:colOff>285750</xdr:colOff>
      <xdr:row>82</xdr:row>
      <xdr:rowOff>495300</xdr:rowOff>
    </xdr:to>
    <xdr:sp macro="" textlink="">
      <xdr:nvSpPr>
        <xdr:cNvPr id="12" name="CaixaDeTexto 2">
          <a:extLst>
            <a:ext uri="{FF2B5EF4-FFF2-40B4-BE49-F238E27FC236}">
              <a16:creationId xmlns:a16="http://schemas.microsoft.com/office/drawing/2014/main" id="{EFA98D81-6FFA-4A62-AF14-D65AC8B1FF73}"/>
            </a:ext>
          </a:extLst>
        </xdr:cNvPr>
        <xdr:cNvSpPr>
          <a:spLocks noChangeArrowheads="1"/>
        </xdr:cNvSpPr>
      </xdr:nvSpPr>
      <xdr:spPr bwMode="auto">
        <a:xfrm>
          <a:off x="114300" y="5518337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82</xdr:row>
      <xdr:rowOff>228600</xdr:rowOff>
    </xdr:from>
    <xdr:to>
      <xdr:col>0</xdr:col>
      <xdr:colOff>847725</xdr:colOff>
      <xdr:row>82</xdr:row>
      <xdr:rowOff>495300</xdr:rowOff>
    </xdr:to>
    <xdr:sp macro="" textlink="">
      <xdr:nvSpPr>
        <xdr:cNvPr id="13" name="CaixaDeTexto 9">
          <a:extLst>
            <a:ext uri="{FF2B5EF4-FFF2-40B4-BE49-F238E27FC236}">
              <a16:creationId xmlns:a16="http://schemas.microsoft.com/office/drawing/2014/main" id="{13ECF48D-2DE1-4718-AF0D-FB74B31D7CDF}"/>
            </a:ext>
          </a:extLst>
        </xdr:cNvPr>
        <xdr:cNvSpPr>
          <a:spLocks noChangeArrowheads="1"/>
        </xdr:cNvSpPr>
      </xdr:nvSpPr>
      <xdr:spPr bwMode="auto">
        <a:xfrm>
          <a:off x="828675" y="5518337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108</xdr:row>
      <xdr:rowOff>228600</xdr:rowOff>
    </xdr:from>
    <xdr:to>
      <xdr:col>0</xdr:col>
      <xdr:colOff>285750</xdr:colOff>
      <xdr:row>108</xdr:row>
      <xdr:rowOff>495300</xdr:rowOff>
    </xdr:to>
    <xdr:sp macro="" textlink="">
      <xdr:nvSpPr>
        <xdr:cNvPr id="14" name="CaixaDeTexto 2">
          <a:extLst>
            <a:ext uri="{FF2B5EF4-FFF2-40B4-BE49-F238E27FC236}">
              <a16:creationId xmlns:a16="http://schemas.microsoft.com/office/drawing/2014/main" id="{FD2A73E9-8D17-479B-B30C-B917F9D6A1DA}"/>
            </a:ext>
          </a:extLst>
        </xdr:cNvPr>
        <xdr:cNvSpPr>
          <a:spLocks noChangeArrowheads="1"/>
        </xdr:cNvSpPr>
      </xdr:nvSpPr>
      <xdr:spPr bwMode="auto">
        <a:xfrm>
          <a:off x="114300" y="961969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108</xdr:row>
      <xdr:rowOff>228600</xdr:rowOff>
    </xdr:from>
    <xdr:to>
      <xdr:col>0</xdr:col>
      <xdr:colOff>847725</xdr:colOff>
      <xdr:row>108</xdr:row>
      <xdr:rowOff>495300</xdr:rowOff>
    </xdr:to>
    <xdr:sp macro="" textlink="">
      <xdr:nvSpPr>
        <xdr:cNvPr id="15" name="CaixaDeTexto 9">
          <a:extLst>
            <a:ext uri="{FF2B5EF4-FFF2-40B4-BE49-F238E27FC236}">
              <a16:creationId xmlns:a16="http://schemas.microsoft.com/office/drawing/2014/main" id="{F0A35D07-2E7A-42F1-8C22-0BF6DE51CC86}"/>
            </a:ext>
          </a:extLst>
        </xdr:cNvPr>
        <xdr:cNvSpPr>
          <a:spLocks noChangeArrowheads="1"/>
        </xdr:cNvSpPr>
      </xdr:nvSpPr>
      <xdr:spPr bwMode="auto">
        <a:xfrm>
          <a:off x="828675" y="961969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134</xdr:row>
      <xdr:rowOff>228600</xdr:rowOff>
    </xdr:from>
    <xdr:to>
      <xdr:col>0</xdr:col>
      <xdr:colOff>285750</xdr:colOff>
      <xdr:row>134</xdr:row>
      <xdr:rowOff>495300</xdr:rowOff>
    </xdr:to>
    <xdr:sp macro="" textlink="">
      <xdr:nvSpPr>
        <xdr:cNvPr id="16" name="CaixaDeTexto 2">
          <a:extLst>
            <a:ext uri="{FF2B5EF4-FFF2-40B4-BE49-F238E27FC236}">
              <a16:creationId xmlns:a16="http://schemas.microsoft.com/office/drawing/2014/main" id="{8AA58B8B-7D71-403C-A3DE-0C8E861679DB}"/>
            </a:ext>
          </a:extLst>
        </xdr:cNvPr>
        <xdr:cNvSpPr>
          <a:spLocks noChangeArrowheads="1"/>
        </xdr:cNvSpPr>
      </xdr:nvSpPr>
      <xdr:spPr bwMode="auto">
        <a:xfrm>
          <a:off x="114300" y="13721043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134</xdr:row>
      <xdr:rowOff>228600</xdr:rowOff>
    </xdr:from>
    <xdr:to>
      <xdr:col>0</xdr:col>
      <xdr:colOff>847725</xdr:colOff>
      <xdr:row>134</xdr:row>
      <xdr:rowOff>495300</xdr:rowOff>
    </xdr:to>
    <xdr:sp macro="" textlink="">
      <xdr:nvSpPr>
        <xdr:cNvPr id="17" name="CaixaDeTexto 9">
          <a:extLst>
            <a:ext uri="{FF2B5EF4-FFF2-40B4-BE49-F238E27FC236}">
              <a16:creationId xmlns:a16="http://schemas.microsoft.com/office/drawing/2014/main" id="{0AE54EA3-C10F-41BB-90C7-A895643FF26D}"/>
            </a:ext>
          </a:extLst>
        </xdr:cNvPr>
        <xdr:cNvSpPr>
          <a:spLocks noChangeArrowheads="1"/>
        </xdr:cNvSpPr>
      </xdr:nvSpPr>
      <xdr:spPr bwMode="auto">
        <a:xfrm>
          <a:off x="828675" y="13721043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160</xdr:row>
      <xdr:rowOff>228600</xdr:rowOff>
    </xdr:from>
    <xdr:to>
      <xdr:col>0</xdr:col>
      <xdr:colOff>285750</xdr:colOff>
      <xdr:row>160</xdr:row>
      <xdr:rowOff>495300</xdr:rowOff>
    </xdr:to>
    <xdr:sp macro="" textlink="">
      <xdr:nvSpPr>
        <xdr:cNvPr id="18" name="CaixaDeTexto 2">
          <a:extLst>
            <a:ext uri="{FF2B5EF4-FFF2-40B4-BE49-F238E27FC236}">
              <a16:creationId xmlns:a16="http://schemas.microsoft.com/office/drawing/2014/main" id="{8ECA278D-6D7B-4BAD-8D6F-BCF8BDD93967}"/>
            </a:ext>
          </a:extLst>
        </xdr:cNvPr>
        <xdr:cNvSpPr>
          <a:spLocks noChangeArrowheads="1"/>
        </xdr:cNvSpPr>
      </xdr:nvSpPr>
      <xdr:spPr bwMode="auto">
        <a:xfrm>
          <a:off x="114300" y="17822396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160</xdr:row>
      <xdr:rowOff>228600</xdr:rowOff>
    </xdr:from>
    <xdr:to>
      <xdr:col>0</xdr:col>
      <xdr:colOff>847725</xdr:colOff>
      <xdr:row>160</xdr:row>
      <xdr:rowOff>495300</xdr:rowOff>
    </xdr:to>
    <xdr:sp macro="" textlink="">
      <xdr:nvSpPr>
        <xdr:cNvPr id="19" name="CaixaDeTexto 9">
          <a:extLst>
            <a:ext uri="{FF2B5EF4-FFF2-40B4-BE49-F238E27FC236}">
              <a16:creationId xmlns:a16="http://schemas.microsoft.com/office/drawing/2014/main" id="{C77BC69F-B148-43DF-BC6D-04163AF70ECB}"/>
            </a:ext>
          </a:extLst>
        </xdr:cNvPr>
        <xdr:cNvSpPr>
          <a:spLocks noChangeArrowheads="1"/>
        </xdr:cNvSpPr>
      </xdr:nvSpPr>
      <xdr:spPr bwMode="auto">
        <a:xfrm>
          <a:off x="828675" y="17822396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186</xdr:row>
      <xdr:rowOff>228600</xdr:rowOff>
    </xdr:from>
    <xdr:to>
      <xdr:col>0</xdr:col>
      <xdr:colOff>285750</xdr:colOff>
      <xdr:row>186</xdr:row>
      <xdr:rowOff>495300</xdr:rowOff>
    </xdr:to>
    <xdr:sp macro="" textlink="">
      <xdr:nvSpPr>
        <xdr:cNvPr id="20" name="CaixaDeTexto 2">
          <a:extLst>
            <a:ext uri="{FF2B5EF4-FFF2-40B4-BE49-F238E27FC236}">
              <a16:creationId xmlns:a16="http://schemas.microsoft.com/office/drawing/2014/main" id="{13487B8C-26C5-4100-9C8F-6FC94AFC3C17}"/>
            </a:ext>
          </a:extLst>
        </xdr:cNvPr>
        <xdr:cNvSpPr>
          <a:spLocks noChangeArrowheads="1"/>
        </xdr:cNvSpPr>
      </xdr:nvSpPr>
      <xdr:spPr bwMode="auto">
        <a:xfrm>
          <a:off x="114300" y="21923749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186</xdr:row>
      <xdr:rowOff>228600</xdr:rowOff>
    </xdr:from>
    <xdr:to>
      <xdr:col>0</xdr:col>
      <xdr:colOff>847725</xdr:colOff>
      <xdr:row>186</xdr:row>
      <xdr:rowOff>495300</xdr:rowOff>
    </xdr:to>
    <xdr:sp macro="" textlink="">
      <xdr:nvSpPr>
        <xdr:cNvPr id="21" name="CaixaDeTexto 9">
          <a:extLst>
            <a:ext uri="{FF2B5EF4-FFF2-40B4-BE49-F238E27FC236}">
              <a16:creationId xmlns:a16="http://schemas.microsoft.com/office/drawing/2014/main" id="{33D9FB14-FD9C-4115-96B1-31E209CE94B8}"/>
            </a:ext>
          </a:extLst>
        </xdr:cNvPr>
        <xdr:cNvSpPr>
          <a:spLocks noChangeArrowheads="1"/>
        </xdr:cNvSpPr>
      </xdr:nvSpPr>
      <xdr:spPr bwMode="auto">
        <a:xfrm>
          <a:off x="828675" y="21923749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212</xdr:row>
      <xdr:rowOff>228600</xdr:rowOff>
    </xdr:from>
    <xdr:to>
      <xdr:col>0</xdr:col>
      <xdr:colOff>285750</xdr:colOff>
      <xdr:row>212</xdr:row>
      <xdr:rowOff>495300</xdr:rowOff>
    </xdr:to>
    <xdr:sp macro="" textlink="">
      <xdr:nvSpPr>
        <xdr:cNvPr id="22" name="CaixaDeTexto 2">
          <a:extLst>
            <a:ext uri="{FF2B5EF4-FFF2-40B4-BE49-F238E27FC236}">
              <a16:creationId xmlns:a16="http://schemas.microsoft.com/office/drawing/2014/main" id="{93DEA249-D485-4600-82C1-0456A36C3D56}"/>
            </a:ext>
          </a:extLst>
        </xdr:cNvPr>
        <xdr:cNvSpPr>
          <a:spLocks noChangeArrowheads="1"/>
        </xdr:cNvSpPr>
      </xdr:nvSpPr>
      <xdr:spPr bwMode="auto">
        <a:xfrm>
          <a:off x="114300" y="26025101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212</xdr:row>
      <xdr:rowOff>228600</xdr:rowOff>
    </xdr:from>
    <xdr:to>
      <xdr:col>0</xdr:col>
      <xdr:colOff>847725</xdr:colOff>
      <xdr:row>212</xdr:row>
      <xdr:rowOff>495300</xdr:rowOff>
    </xdr:to>
    <xdr:sp macro="" textlink="">
      <xdr:nvSpPr>
        <xdr:cNvPr id="23" name="CaixaDeTexto 9">
          <a:extLst>
            <a:ext uri="{FF2B5EF4-FFF2-40B4-BE49-F238E27FC236}">
              <a16:creationId xmlns:a16="http://schemas.microsoft.com/office/drawing/2014/main" id="{19941C69-F8BA-460F-96D5-F29A734C7235}"/>
            </a:ext>
          </a:extLst>
        </xdr:cNvPr>
        <xdr:cNvSpPr>
          <a:spLocks noChangeArrowheads="1"/>
        </xdr:cNvSpPr>
      </xdr:nvSpPr>
      <xdr:spPr bwMode="auto">
        <a:xfrm>
          <a:off x="828675" y="26025101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238</xdr:row>
      <xdr:rowOff>228600</xdr:rowOff>
    </xdr:from>
    <xdr:to>
      <xdr:col>0</xdr:col>
      <xdr:colOff>285750</xdr:colOff>
      <xdr:row>238</xdr:row>
      <xdr:rowOff>495300</xdr:rowOff>
    </xdr:to>
    <xdr:sp macro="" textlink="">
      <xdr:nvSpPr>
        <xdr:cNvPr id="24" name="CaixaDeTexto 2">
          <a:extLst>
            <a:ext uri="{FF2B5EF4-FFF2-40B4-BE49-F238E27FC236}">
              <a16:creationId xmlns:a16="http://schemas.microsoft.com/office/drawing/2014/main" id="{EE8979B6-8F64-43FA-8BB3-B204C9F7EF43}"/>
            </a:ext>
          </a:extLst>
        </xdr:cNvPr>
        <xdr:cNvSpPr>
          <a:spLocks noChangeArrowheads="1"/>
        </xdr:cNvSpPr>
      </xdr:nvSpPr>
      <xdr:spPr bwMode="auto">
        <a:xfrm>
          <a:off x="114300" y="30126454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238</xdr:row>
      <xdr:rowOff>228600</xdr:rowOff>
    </xdr:from>
    <xdr:to>
      <xdr:col>0</xdr:col>
      <xdr:colOff>847725</xdr:colOff>
      <xdr:row>238</xdr:row>
      <xdr:rowOff>495300</xdr:rowOff>
    </xdr:to>
    <xdr:sp macro="" textlink="">
      <xdr:nvSpPr>
        <xdr:cNvPr id="25" name="CaixaDeTexto 9">
          <a:extLst>
            <a:ext uri="{FF2B5EF4-FFF2-40B4-BE49-F238E27FC236}">
              <a16:creationId xmlns:a16="http://schemas.microsoft.com/office/drawing/2014/main" id="{4700BF2D-6E88-444F-916A-18BB52EC071C}"/>
            </a:ext>
          </a:extLst>
        </xdr:cNvPr>
        <xdr:cNvSpPr>
          <a:spLocks noChangeArrowheads="1"/>
        </xdr:cNvSpPr>
      </xdr:nvSpPr>
      <xdr:spPr bwMode="auto">
        <a:xfrm>
          <a:off x="828675" y="30126454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4</xdr:row>
      <xdr:rowOff>228600</xdr:rowOff>
    </xdr:from>
    <xdr:to>
      <xdr:col>0</xdr:col>
      <xdr:colOff>847725</xdr:colOff>
      <xdr:row>4</xdr:row>
      <xdr:rowOff>495300</xdr:rowOff>
    </xdr:to>
    <xdr:sp macro="" textlink="">
      <xdr:nvSpPr>
        <xdr:cNvPr id="33" name="CaixaDeTexto 9">
          <a:extLst>
            <a:ext uri="{FF2B5EF4-FFF2-40B4-BE49-F238E27FC236}">
              <a16:creationId xmlns:a16="http://schemas.microsoft.com/office/drawing/2014/main" id="{C3A2FEBF-38B2-4E25-B2AA-4BB526CE9F7C}"/>
            </a:ext>
          </a:extLst>
        </xdr:cNvPr>
        <xdr:cNvSpPr>
          <a:spLocks noChangeArrowheads="1"/>
        </xdr:cNvSpPr>
      </xdr:nvSpPr>
      <xdr:spPr bwMode="auto">
        <a:xfrm>
          <a:off x="828675" y="8319247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4</xdr:row>
      <xdr:rowOff>228600</xdr:rowOff>
    </xdr:from>
    <xdr:to>
      <xdr:col>0</xdr:col>
      <xdr:colOff>847725</xdr:colOff>
      <xdr:row>4</xdr:row>
      <xdr:rowOff>495300</xdr:rowOff>
    </xdr:to>
    <xdr:sp macro="" textlink="">
      <xdr:nvSpPr>
        <xdr:cNvPr id="34" name="CaixaDeTexto 9">
          <a:extLst>
            <a:ext uri="{FF2B5EF4-FFF2-40B4-BE49-F238E27FC236}">
              <a16:creationId xmlns:a16="http://schemas.microsoft.com/office/drawing/2014/main" id="{D2C4A3E1-594E-46C5-B374-292025C2F201}"/>
            </a:ext>
          </a:extLst>
        </xdr:cNvPr>
        <xdr:cNvSpPr>
          <a:spLocks noChangeArrowheads="1"/>
        </xdr:cNvSpPr>
      </xdr:nvSpPr>
      <xdr:spPr bwMode="auto">
        <a:xfrm>
          <a:off x="828675" y="1057275"/>
          <a:ext cx="0" cy="104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1809750</xdr:colOff>
      <xdr:row>30</xdr:row>
      <xdr:rowOff>228600</xdr:rowOff>
    </xdr:from>
    <xdr:to>
      <xdr:col>0</xdr:col>
      <xdr:colOff>847725</xdr:colOff>
      <xdr:row>30</xdr:row>
      <xdr:rowOff>495300</xdr:rowOff>
    </xdr:to>
    <xdr:sp macro="" textlink="">
      <xdr:nvSpPr>
        <xdr:cNvPr id="35" name="CaixaDeTexto 9">
          <a:extLst>
            <a:ext uri="{FF2B5EF4-FFF2-40B4-BE49-F238E27FC236}">
              <a16:creationId xmlns:a16="http://schemas.microsoft.com/office/drawing/2014/main" id="{FB2B49DA-F75C-4E72-B42F-4AA94EDBB0BC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30</xdr:row>
      <xdr:rowOff>228600</xdr:rowOff>
    </xdr:from>
    <xdr:to>
      <xdr:col>0</xdr:col>
      <xdr:colOff>847725</xdr:colOff>
      <xdr:row>30</xdr:row>
      <xdr:rowOff>495300</xdr:rowOff>
    </xdr:to>
    <xdr:sp macro="" textlink="">
      <xdr:nvSpPr>
        <xdr:cNvPr id="36" name="CaixaDeTexto 9">
          <a:extLst>
            <a:ext uri="{FF2B5EF4-FFF2-40B4-BE49-F238E27FC236}">
              <a16:creationId xmlns:a16="http://schemas.microsoft.com/office/drawing/2014/main" id="{292B0A1B-7AF7-41B6-BAEE-08063E332DD1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1809750</xdr:colOff>
      <xdr:row>56</xdr:row>
      <xdr:rowOff>228600</xdr:rowOff>
    </xdr:from>
    <xdr:to>
      <xdr:col>0</xdr:col>
      <xdr:colOff>847725</xdr:colOff>
      <xdr:row>56</xdr:row>
      <xdr:rowOff>495300</xdr:rowOff>
    </xdr:to>
    <xdr:sp macro="" textlink="">
      <xdr:nvSpPr>
        <xdr:cNvPr id="37" name="CaixaDeTexto 9">
          <a:extLst>
            <a:ext uri="{FF2B5EF4-FFF2-40B4-BE49-F238E27FC236}">
              <a16:creationId xmlns:a16="http://schemas.microsoft.com/office/drawing/2014/main" id="{27251A9C-0A4C-42FD-A27E-227EDC22EB67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56</xdr:row>
      <xdr:rowOff>228600</xdr:rowOff>
    </xdr:from>
    <xdr:to>
      <xdr:col>0</xdr:col>
      <xdr:colOff>847725</xdr:colOff>
      <xdr:row>56</xdr:row>
      <xdr:rowOff>495300</xdr:rowOff>
    </xdr:to>
    <xdr:sp macro="" textlink="">
      <xdr:nvSpPr>
        <xdr:cNvPr id="38" name="CaixaDeTexto 9">
          <a:extLst>
            <a:ext uri="{FF2B5EF4-FFF2-40B4-BE49-F238E27FC236}">
              <a16:creationId xmlns:a16="http://schemas.microsoft.com/office/drawing/2014/main" id="{CCD957F7-C0A8-44AC-9630-0E3ABD6C5F59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1809750</xdr:colOff>
      <xdr:row>82</xdr:row>
      <xdr:rowOff>228600</xdr:rowOff>
    </xdr:from>
    <xdr:to>
      <xdr:col>0</xdr:col>
      <xdr:colOff>847725</xdr:colOff>
      <xdr:row>82</xdr:row>
      <xdr:rowOff>495300</xdr:rowOff>
    </xdr:to>
    <xdr:sp macro="" textlink="">
      <xdr:nvSpPr>
        <xdr:cNvPr id="39" name="CaixaDeTexto 9">
          <a:extLst>
            <a:ext uri="{FF2B5EF4-FFF2-40B4-BE49-F238E27FC236}">
              <a16:creationId xmlns:a16="http://schemas.microsoft.com/office/drawing/2014/main" id="{0F6C2A2F-AB85-43D1-9431-FFCD358AF9AE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82</xdr:row>
      <xdr:rowOff>228600</xdr:rowOff>
    </xdr:from>
    <xdr:to>
      <xdr:col>0</xdr:col>
      <xdr:colOff>847725</xdr:colOff>
      <xdr:row>82</xdr:row>
      <xdr:rowOff>495300</xdr:rowOff>
    </xdr:to>
    <xdr:sp macro="" textlink="">
      <xdr:nvSpPr>
        <xdr:cNvPr id="40" name="CaixaDeTexto 9">
          <a:extLst>
            <a:ext uri="{FF2B5EF4-FFF2-40B4-BE49-F238E27FC236}">
              <a16:creationId xmlns:a16="http://schemas.microsoft.com/office/drawing/2014/main" id="{05826C93-1170-414A-88A7-33C1EE64B461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1809750</xdr:colOff>
      <xdr:row>108</xdr:row>
      <xdr:rowOff>228600</xdr:rowOff>
    </xdr:from>
    <xdr:to>
      <xdr:col>0</xdr:col>
      <xdr:colOff>847725</xdr:colOff>
      <xdr:row>108</xdr:row>
      <xdr:rowOff>495300</xdr:rowOff>
    </xdr:to>
    <xdr:sp macro="" textlink="">
      <xdr:nvSpPr>
        <xdr:cNvPr id="41" name="CaixaDeTexto 9">
          <a:extLst>
            <a:ext uri="{FF2B5EF4-FFF2-40B4-BE49-F238E27FC236}">
              <a16:creationId xmlns:a16="http://schemas.microsoft.com/office/drawing/2014/main" id="{2F2AC337-EBA7-4CDB-B35E-8ACAB3ABB041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108</xdr:row>
      <xdr:rowOff>228600</xdr:rowOff>
    </xdr:from>
    <xdr:to>
      <xdr:col>0</xdr:col>
      <xdr:colOff>847725</xdr:colOff>
      <xdr:row>108</xdr:row>
      <xdr:rowOff>495300</xdr:rowOff>
    </xdr:to>
    <xdr:sp macro="" textlink="">
      <xdr:nvSpPr>
        <xdr:cNvPr id="42" name="CaixaDeTexto 9">
          <a:extLst>
            <a:ext uri="{FF2B5EF4-FFF2-40B4-BE49-F238E27FC236}">
              <a16:creationId xmlns:a16="http://schemas.microsoft.com/office/drawing/2014/main" id="{FCB19674-4FAA-491B-B258-C4A53ED0C7EC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1809750</xdr:colOff>
      <xdr:row>134</xdr:row>
      <xdr:rowOff>228600</xdr:rowOff>
    </xdr:from>
    <xdr:to>
      <xdr:col>0</xdr:col>
      <xdr:colOff>847725</xdr:colOff>
      <xdr:row>134</xdr:row>
      <xdr:rowOff>495300</xdr:rowOff>
    </xdr:to>
    <xdr:sp macro="" textlink="">
      <xdr:nvSpPr>
        <xdr:cNvPr id="43" name="CaixaDeTexto 9">
          <a:extLst>
            <a:ext uri="{FF2B5EF4-FFF2-40B4-BE49-F238E27FC236}">
              <a16:creationId xmlns:a16="http://schemas.microsoft.com/office/drawing/2014/main" id="{635D8CF9-0C97-41CD-9855-86D00138A52A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134</xdr:row>
      <xdr:rowOff>228600</xdr:rowOff>
    </xdr:from>
    <xdr:to>
      <xdr:col>0</xdr:col>
      <xdr:colOff>847725</xdr:colOff>
      <xdr:row>134</xdr:row>
      <xdr:rowOff>495300</xdr:rowOff>
    </xdr:to>
    <xdr:sp macro="" textlink="">
      <xdr:nvSpPr>
        <xdr:cNvPr id="44" name="CaixaDeTexto 9">
          <a:extLst>
            <a:ext uri="{FF2B5EF4-FFF2-40B4-BE49-F238E27FC236}">
              <a16:creationId xmlns:a16="http://schemas.microsoft.com/office/drawing/2014/main" id="{2857C222-01C0-4444-B0EE-A92C92A2CB48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1809750</xdr:colOff>
      <xdr:row>160</xdr:row>
      <xdr:rowOff>228600</xdr:rowOff>
    </xdr:from>
    <xdr:to>
      <xdr:col>0</xdr:col>
      <xdr:colOff>847725</xdr:colOff>
      <xdr:row>160</xdr:row>
      <xdr:rowOff>495300</xdr:rowOff>
    </xdr:to>
    <xdr:sp macro="" textlink="">
      <xdr:nvSpPr>
        <xdr:cNvPr id="45" name="CaixaDeTexto 9">
          <a:extLst>
            <a:ext uri="{FF2B5EF4-FFF2-40B4-BE49-F238E27FC236}">
              <a16:creationId xmlns:a16="http://schemas.microsoft.com/office/drawing/2014/main" id="{C566A4AE-4291-4943-B5CF-200B6FD811A0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160</xdr:row>
      <xdr:rowOff>228600</xdr:rowOff>
    </xdr:from>
    <xdr:to>
      <xdr:col>0</xdr:col>
      <xdr:colOff>847725</xdr:colOff>
      <xdr:row>160</xdr:row>
      <xdr:rowOff>495300</xdr:rowOff>
    </xdr:to>
    <xdr:sp macro="" textlink="">
      <xdr:nvSpPr>
        <xdr:cNvPr id="46" name="CaixaDeTexto 9">
          <a:extLst>
            <a:ext uri="{FF2B5EF4-FFF2-40B4-BE49-F238E27FC236}">
              <a16:creationId xmlns:a16="http://schemas.microsoft.com/office/drawing/2014/main" id="{7A1ACE70-698D-4D37-AAEE-6D098752AF8F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1809750</xdr:colOff>
      <xdr:row>186</xdr:row>
      <xdr:rowOff>228600</xdr:rowOff>
    </xdr:from>
    <xdr:to>
      <xdr:col>0</xdr:col>
      <xdr:colOff>847725</xdr:colOff>
      <xdr:row>186</xdr:row>
      <xdr:rowOff>495300</xdr:rowOff>
    </xdr:to>
    <xdr:sp macro="" textlink="">
      <xdr:nvSpPr>
        <xdr:cNvPr id="47" name="CaixaDeTexto 9">
          <a:extLst>
            <a:ext uri="{FF2B5EF4-FFF2-40B4-BE49-F238E27FC236}">
              <a16:creationId xmlns:a16="http://schemas.microsoft.com/office/drawing/2014/main" id="{A43AC832-C26A-43AE-A5A4-70949B2FFDC1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186</xdr:row>
      <xdr:rowOff>228600</xdr:rowOff>
    </xdr:from>
    <xdr:to>
      <xdr:col>0</xdr:col>
      <xdr:colOff>847725</xdr:colOff>
      <xdr:row>186</xdr:row>
      <xdr:rowOff>495300</xdr:rowOff>
    </xdr:to>
    <xdr:sp macro="" textlink="">
      <xdr:nvSpPr>
        <xdr:cNvPr id="48" name="CaixaDeTexto 9">
          <a:extLst>
            <a:ext uri="{FF2B5EF4-FFF2-40B4-BE49-F238E27FC236}">
              <a16:creationId xmlns:a16="http://schemas.microsoft.com/office/drawing/2014/main" id="{AF87EDAA-3B63-4054-8D5E-BECD5CA96757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1809750</xdr:colOff>
      <xdr:row>212</xdr:row>
      <xdr:rowOff>228600</xdr:rowOff>
    </xdr:from>
    <xdr:to>
      <xdr:col>0</xdr:col>
      <xdr:colOff>847725</xdr:colOff>
      <xdr:row>212</xdr:row>
      <xdr:rowOff>495300</xdr:rowOff>
    </xdr:to>
    <xdr:sp macro="" textlink="">
      <xdr:nvSpPr>
        <xdr:cNvPr id="49" name="CaixaDeTexto 9">
          <a:extLst>
            <a:ext uri="{FF2B5EF4-FFF2-40B4-BE49-F238E27FC236}">
              <a16:creationId xmlns:a16="http://schemas.microsoft.com/office/drawing/2014/main" id="{E7752CE2-AD2E-4384-BA1D-4F19BF2BA9B9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212</xdr:row>
      <xdr:rowOff>228600</xdr:rowOff>
    </xdr:from>
    <xdr:to>
      <xdr:col>0</xdr:col>
      <xdr:colOff>847725</xdr:colOff>
      <xdr:row>212</xdr:row>
      <xdr:rowOff>495300</xdr:rowOff>
    </xdr:to>
    <xdr:sp macro="" textlink="">
      <xdr:nvSpPr>
        <xdr:cNvPr id="50" name="CaixaDeTexto 9">
          <a:extLst>
            <a:ext uri="{FF2B5EF4-FFF2-40B4-BE49-F238E27FC236}">
              <a16:creationId xmlns:a16="http://schemas.microsoft.com/office/drawing/2014/main" id="{2B6D9997-256A-4D87-AFFD-6805B871368E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1809750</xdr:colOff>
      <xdr:row>238</xdr:row>
      <xdr:rowOff>228600</xdr:rowOff>
    </xdr:from>
    <xdr:to>
      <xdr:col>0</xdr:col>
      <xdr:colOff>847725</xdr:colOff>
      <xdr:row>238</xdr:row>
      <xdr:rowOff>495300</xdr:rowOff>
    </xdr:to>
    <xdr:sp macro="" textlink="">
      <xdr:nvSpPr>
        <xdr:cNvPr id="51" name="CaixaDeTexto 9">
          <a:extLst>
            <a:ext uri="{FF2B5EF4-FFF2-40B4-BE49-F238E27FC236}">
              <a16:creationId xmlns:a16="http://schemas.microsoft.com/office/drawing/2014/main" id="{F7D335A9-A898-4C8B-A5E6-1C30B38F8931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238</xdr:row>
      <xdr:rowOff>228600</xdr:rowOff>
    </xdr:from>
    <xdr:to>
      <xdr:col>0</xdr:col>
      <xdr:colOff>847725</xdr:colOff>
      <xdr:row>238</xdr:row>
      <xdr:rowOff>495300</xdr:rowOff>
    </xdr:to>
    <xdr:sp macro="" textlink="">
      <xdr:nvSpPr>
        <xdr:cNvPr id="52" name="CaixaDeTexto 9">
          <a:extLst>
            <a:ext uri="{FF2B5EF4-FFF2-40B4-BE49-F238E27FC236}">
              <a16:creationId xmlns:a16="http://schemas.microsoft.com/office/drawing/2014/main" id="{38BBC505-D583-44DA-981F-5E3CEA8DF368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</xdr:row>
      <xdr:rowOff>228600</xdr:rowOff>
    </xdr:from>
    <xdr:to>
      <xdr:col>0</xdr:col>
      <xdr:colOff>285750</xdr:colOff>
      <xdr:row>4</xdr:row>
      <xdr:rowOff>495300</xdr:rowOff>
    </xdr:to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671C5D48-5109-4004-BC7D-803134374E07}"/>
            </a:ext>
          </a:extLst>
        </xdr:cNvPr>
        <xdr:cNvSpPr>
          <a:spLocks noChangeArrowheads="1"/>
        </xdr:cNvSpPr>
      </xdr:nvSpPr>
      <xdr:spPr bwMode="auto">
        <a:xfrm>
          <a:off x="114300" y="13535025"/>
          <a:ext cx="171450" cy="171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4</xdr:row>
      <xdr:rowOff>228600</xdr:rowOff>
    </xdr:from>
    <xdr:to>
      <xdr:col>0</xdr:col>
      <xdr:colOff>847725</xdr:colOff>
      <xdr:row>4</xdr:row>
      <xdr:rowOff>495300</xdr:rowOff>
    </xdr:to>
    <xdr:sp macro="" textlink="">
      <xdr:nvSpPr>
        <xdr:cNvPr id="7" name="CaixaDeTexto 9">
          <a:extLst>
            <a:ext uri="{FF2B5EF4-FFF2-40B4-BE49-F238E27FC236}">
              <a16:creationId xmlns:a16="http://schemas.microsoft.com/office/drawing/2014/main" id="{91E527AA-AD2D-48E0-B6AC-5ED377A59D5B}"/>
            </a:ext>
          </a:extLst>
        </xdr:cNvPr>
        <xdr:cNvSpPr>
          <a:spLocks noChangeArrowheads="1"/>
        </xdr:cNvSpPr>
      </xdr:nvSpPr>
      <xdr:spPr bwMode="auto">
        <a:xfrm>
          <a:off x="828675" y="13535025"/>
          <a:ext cx="0" cy="171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4</xdr:row>
      <xdr:rowOff>228600</xdr:rowOff>
    </xdr:from>
    <xdr:to>
      <xdr:col>0</xdr:col>
      <xdr:colOff>847725</xdr:colOff>
      <xdr:row>4</xdr:row>
      <xdr:rowOff>495300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DC050293-5196-4AFC-8803-D4BEC9D7003F}"/>
            </a:ext>
          </a:extLst>
        </xdr:cNvPr>
        <xdr:cNvSpPr>
          <a:spLocks noChangeArrowheads="1"/>
        </xdr:cNvSpPr>
      </xdr:nvSpPr>
      <xdr:spPr bwMode="auto">
        <a:xfrm>
          <a:off x="828675" y="1171575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4</xdr:row>
      <xdr:rowOff>228600</xdr:rowOff>
    </xdr:from>
    <xdr:to>
      <xdr:col>0</xdr:col>
      <xdr:colOff>847725</xdr:colOff>
      <xdr:row>4</xdr:row>
      <xdr:rowOff>495300</xdr:rowOff>
    </xdr:to>
    <xdr:sp macro="" textlink="">
      <xdr:nvSpPr>
        <xdr:cNvPr id="11" name="CaixaDeTexto 9">
          <a:extLst>
            <a:ext uri="{FF2B5EF4-FFF2-40B4-BE49-F238E27FC236}">
              <a16:creationId xmlns:a16="http://schemas.microsoft.com/office/drawing/2014/main" id="{3D50B306-147E-4A06-8A58-959521901985}"/>
            </a:ext>
          </a:extLst>
        </xdr:cNvPr>
        <xdr:cNvSpPr>
          <a:spLocks noChangeArrowheads="1"/>
        </xdr:cNvSpPr>
      </xdr:nvSpPr>
      <xdr:spPr bwMode="auto">
        <a:xfrm>
          <a:off x="828675" y="1171575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30</xdr:row>
      <xdr:rowOff>228600</xdr:rowOff>
    </xdr:from>
    <xdr:to>
      <xdr:col>0</xdr:col>
      <xdr:colOff>285750</xdr:colOff>
      <xdr:row>30</xdr:row>
      <xdr:rowOff>495300</xdr:rowOff>
    </xdr:to>
    <xdr:sp macro="" textlink="">
      <xdr:nvSpPr>
        <xdr:cNvPr id="12" name="CaixaDeTexto 2">
          <a:extLst>
            <a:ext uri="{FF2B5EF4-FFF2-40B4-BE49-F238E27FC236}">
              <a16:creationId xmlns:a16="http://schemas.microsoft.com/office/drawing/2014/main" id="{0AFDEAA8-793F-49CE-AE3E-F1B2F3F10450}"/>
            </a:ext>
          </a:extLst>
        </xdr:cNvPr>
        <xdr:cNvSpPr>
          <a:spLocks noChangeArrowheads="1"/>
        </xdr:cNvSpPr>
      </xdr:nvSpPr>
      <xdr:spPr bwMode="auto">
        <a:xfrm>
          <a:off x="114300" y="1169894"/>
          <a:ext cx="171450" cy="171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30</xdr:row>
      <xdr:rowOff>228600</xdr:rowOff>
    </xdr:from>
    <xdr:to>
      <xdr:col>0</xdr:col>
      <xdr:colOff>847725</xdr:colOff>
      <xdr:row>30</xdr:row>
      <xdr:rowOff>495300</xdr:rowOff>
    </xdr:to>
    <xdr:sp macro="" textlink="">
      <xdr:nvSpPr>
        <xdr:cNvPr id="13" name="CaixaDeTexto 9">
          <a:extLst>
            <a:ext uri="{FF2B5EF4-FFF2-40B4-BE49-F238E27FC236}">
              <a16:creationId xmlns:a16="http://schemas.microsoft.com/office/drawing/2014/main" id="{432F5441-98CE-4376-B0A7-01FC35B6FEC0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71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30</xdr:row>
      <xdr:rowOff>228600</xdr:rowOff>
    </xdr:from>
    <xdr:to>
      <xdr:col>0</xdr:col>
      <xdr:colOff>847725</xdr:colOff>
      <xdr:row>30</xdr:row>
      <xdr:rowOff>495300</xdr:rowOff>
    </xdr:to>
    <xdr:sp macro="" textlink="">
      <xdr:nvSpPr>
        <xdr:cNvPr id="14" name="CaixaDeTexto 9">
          <a:extLst>
            <a:ext uri="{FF2B5EF4-FFF2-40B4-BE49-F238E27FC236}">
              <a16:creationId xmlns:a16="http://schemas.microsoft.com/office/drawing/2014/main" id="{A2D86D0D-48B2-4AFF-95EB-0A008F9AFBC8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71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30</xdr:row>
      <xdr:rowOff>228600</xdr:rowOff>
    </xdr:from>
    <xdr:to>
      <xdr:col>0</xdr:col>
      <xdr:colOff>847725</xdr:colOff>
      <xdr:row>30</xdr:row>
      <xdr:rowOff>495300</xdr:rowOff>
    </xdr:to>
    <xdr:sp macro="" textlink="">
      <xdr:nvSpPr>
        <xdr:cNvPr id="15" name="CaixaDeTexto 9">
          <a:extLst>
            <a:ext uri="{FF2B5EF4-FFF2-40B4-BE49-F238E27FC236}">
              <a16:creationId xmlns:a16="http://schemas.microsoft.com/office/drawing/2014/main" id="{6898FADB-6947-460B-AD93-68D11E14D03A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71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56</xdr:row>
      <xdr:rowOff>228600</xdr:rowOff>
    </xdr:from>
    <xdr:to>
      <xdr:col>0</xdr:col>
      <xdr:colOff>285750</xdr:colOff>
      <xdr:row>56</xdr:row>
      <xdr:rowOff>495300</xdr:rowOff>
    </xdr:to>
    <xdr:sp macro="" textlink="">
      <xdr:nvSpPr>
        <xdr:cNvPr id="16" name="CaixaDeTexto 2">
          <a:extLst>
            <a:ext uri="{FF2B5EF4-FFF2-40B4-BE49-F238E27FC236}">
              <a16:creationId xmlns:a16="http://schemas.microsoft.com/office/drawing/2014/main" id="{926DD045-5BA6-4C88-B997-C54E62E2EFD9}"/>
            </a:ext>
          </a:extLst>
        </xdr:cNvPr>
        <xdr:cNvSpPr>
          <a:spLocks noChangeArrowheads="1"/>
        </xdr:cNvSpPr>
      </xdr:nvSpPr>
      <xdr:spPr bwMode="auto">
        <a:xfrm>
          <a:off x="114300" y="5775512"/>
          <a:ext cx="171450" cy="180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56</xdr:row>
      <xdr:rowOff>228600</xdr:rowOff>
    </xdr:from>
    <xdr:to>
      <xdr:col>0</xdr:col>
      <xdr:colOff>847725</xdr:colOff>
      <xdr:row>56</xdr:row>
      <xdr:rowOff>495300</xdr:rowOff>
    </xdr:to>
    <xdr:sp macro="" textlink="">
      <xdr:nvSpPr>
        <xdr:cNvPr id="17" name="CaixaDeTexto 9">
          <a:extLst>
            <a:ext uri="{FF2B5EF4-FFF2-40B4-BE49-F238E27FC236}">
              <a16:creationId xmlns:a16="http://schemas.microsoft.com/office/drawing/2014/main" id="{1C14EB2C-11F0-494F-BF46-5FCE370561E5}"/>
            </a:ext>
          </a:extLst>
        </xdr:cNvPr>
        <xdr:cNvSpPr>
          <a:spLocks noChangeArrowheads="1"/>
        </xdr:cNvSpPr>
      </xdr:nvSpPr>
      <xdr:spPr bwMode="auto">
        <a:xfrm>
          <a:off x="828675" y="5775512"/>
          <a:ext cx="0" cy="180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56</xdr:row>
      <xdr:rowOff>228600</xdr:rowOff>
    </xdr:from>
    <xdr:to>
      <xdr:col>0</xdr:col>
      <xdr:colOff>847725</xdr:colOff>
      <xdr:row>56</xdr:row>
      <xdr:rowOff>495300</xdr:rowOff>
    </xdr:to>
    <xdr:sp macro="" textlink="">
      <xdr:nvSpPr>
        <xdr:cNvPr id="18" name="CaixaDeTexto 9">
          <a:extLst>
            <a:ext uri="{FF2B5EF4-FFF2-40B4-BE49-F238E27FC236}">
              <a16:creationId xmlns:a16="http://schemas.microsoft.com/office/drawing/2014/main" id="{50CA68B2-8B66-456F-9089-673054562D26}"/>
            </a:ext>
          </a:extLst>
        </xdr:cNvPr>
        <xdr:cNvSpPr>
          <a:spLocks noChangeArrowheads="1"/>
        </xdr:cNvSpPr>
      </xdr:nvSpPr>
      <xdr:spPr bwMode="auto">
        <a:xfrm>
          <a:off x="828675" y="5775512"/>
          <a:ext cx="0" cy="180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56</xdr:row>
      <xdr:rowOff>228600</xdr:rowOff>
    </xdr:from>
    <xdr:to>
      <xdr:col>0</xdr:col>
      <xdr:colOff>847725</xdr:colOff>
      <xdr:row>56</xdr:row>
      <xdr:rowOff>495300</xdr:rowOff>
    </xdr:to>
    <xdr:sp macro="" textlink="">
      <xdr:nvSpPr>
        <xdr:cNvPr id="19" name="CaixaDeTexto 9">
          <a:extLst>
            <a:ext uri="{FF2B5EF4-FFF2-40B4-BE49-F238E27FC236}">
              <a16:creationId xmlns:a16="http://schemas.microsoft.com/office/drawing/2014/main" id="{2E8E3488-87AC-4B0F-9A23-911EF7E00B98}"/>
            </a:ext>
          </a:extLst>
        </xdr:cNvPr>
        <xdr:cNvSpPr>
          <a:spLocks noChangeArrowheads="1"/>
        </xdr:cNvSpPr>
      </xdr:nvSpPr>
      <xdr:spPr bwMode="auto">
        <a:xfrm>
          <a:off x="828675" y="5775512"/>
          <a:ext cx="0" cy="180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1809750</xdr:colOff>
      <xdr:row>82</xdr:row>
      <xdr:rowOff>228600</xdr:rowOff>
    </xdr:from>
    <xdr:to>
      <xdr:col>0</xdr:col>
      <xdr:colOff>847725</xdr:colOff>
      <xdr:row>82</xdr:row>
      <xdr:rowOff>495300</xdr:rowOff>
    </xdr:to>
    <xdr:sp macro="" textlink="">
      <xdr:nvSpPr>
        <xdr:cNvPr id="21" name="CaixaDeTexto 9">
          <a:extLst>
            <a:ext uri="{FF2B5EF4-FFF2-40B4-BE49-F238E27FC236}">
              <a16:creationId xmlns:a16="http://schemas.microsoft.com/office/drawing/2014/main" id="{6E01FAAA-E261-440E-9298-DB3D1DCA9A41}"/>
            </a:ext>
          </a:extLst>
        </xdr:cNvPr>
        <xdr:cNvSpPr>
          <a:spLocks noChangeArrowheads="1"/>
        </xdr:cNvSpPr>
      </xdr:nvSpPr>
      <xdr:spPr bwMode="auto">
        <a:xfrm>
          <a:off x="828675" y="10134600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82</xdr:row>
      <xdr:rowOff>228600</xdr:rowOff>
    </xdr:from>
    <xdr:to>
      <xdr:col>0</xdr:col>
      <xdr:colOff>847725</xdr:colOff>
      <xdr:row>82</xdr:row>
      <xdr:rowOff>495300</xdr:rowOff>
    </xdr:to>
    <xdr:sp macro="" textlink="">
      <xdr:nvSpPr>
        <xdr:cNvPr id="22" name="CaixaDeTexto 9">
          <a:extLst>
            <a:ext uri="{FF2B5EF4-FFF2-40B4-BE49-F238E27FC236}">
              <a16:creationId xmlns:a16="http://schemas.microsoft.com/office/drawing/2014/main" id="{FFC31E2F-BE08-4854-9B83-E0F4148F3747}"/>
            </a:ext>
          </a:extLst>
        </xdr:cNvPr>
        <xdr:cNvSpPr>
          <a:spLocks noChangeArrowheads="1"/>
        </xdr:cNvSpPr>
      </xdr:nvSpPr>
      <xdr:spPr bwMode="auto">
        <a:xfrm>
          <a:off x="828675" y="10134600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82</xdr:row>
      <xdr:rowOff>228600</xdr:rowOff>
    </xdr:from>
    <xdr:to>
      <xdr:col>0</xdr:col>
      <xdr:colOff>847725</xdr:colOff>
      <xdr:row>82</xdr:row>
      <xdr:rowOff>495300</xdr:rowOff>
    </xdr:to>
    <xdr:sp macro="" textlink="">
      <xdr:nvSpPr>
        <xdr:cNvPr id="23" name="CaixaDeTexto 9">
          <a:extLst>
            <a:ext uri="{FF2B5EF4-FFF2-40B4-BE49-F238E27FC236}">
              <a16:creationId xmlns:a16="http://schemas.microsoft.com/office/drawing/2014/main" id="{02644DE0-7F87-434F-9E2A-D2F8852F8A66}"/>
            </a:ext>
          </a:extLst>
        </xdr:cNvPr>
        <xdr:cNvSpPr>
          <a:spLocks noChangeArrowheads="1"/>
        </xdr:cNvSpPr>
      </xdr:nvSpPr>
      <xdr:spPr bwMode="auto">
        <a:xfrm>
          <a:off x="828675" y="10134600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108</xdr:row>
      <xdr:rowOff>228600</xdr:rowOff>
    </xdr:from>
    <xdr:to>
      <xdr:col>0</xdr:col>
      <xdr:colOff>285750</xdr:colOff>
      <xdr:row>108</xdr:row>
      <xdr:rowOff>495300</xdr:rowOff>
    </xdr:to>
    <xdr:sp macro="" textlink="">
      <xdr:nvSpPr>
        <xdr:cNvPr id="24" name="CaixaDeTexto 2">
          <a:extLst>
            <a:ext uri="{FF2B5EF4-FFF2-40B4-BE49-F238E27FC236}">
              <a16:creationId xmlns:a16="http://schemas.microsoft.com/office/drawing/2014/main" id="{9E93B08B-FCD1-40EA-A1AF-446C0EB13926}"/>
            </a:ext>
          </a:extLst>
        </xdr:cNvPr>
        <xdr:cNvSpPr>
          <a:spLocks noChangeArrowheads="1"/>
        </xdr:cNvSpPr>
      </xdr:nvSpPr>
      <xdr:spPr bwMode="auto">
        <a:xfrm>
          <a:off x="114300" y="14448865"/>
          <a:ext cx="17145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108</xdr:row>
      <xdr:rowOff>228600</xdr:rowOff>
    </xdr:from>
    <xdr:to>
      <xdr:col>0</xdr:col>
      <xdr:colOff>847725</xdr:colOff>
      <xdr:row>108</xdr:row>
      <xdr:rowOff>495300</xdr:rowOff>
    </xdr:to>
    <xdr:sp macro="" textlink="">
      <xdr:nvSpPr>
        <xdr:cNvPr id="25" name="CaixaDeTexto 9">
          <a:extLst>
            <a:ext uri="{FF2B5EF4-FFF2-40B4-BE49-F238E27FC236}">
              <a16:creationId xmlns:a16="http://schemas.microsoft.com/office/drawing/2014/main" id="{E0A28D59-F5F8-4D71-AFED-A5D42D490759}"/>
            </a:ext>
          </a:extLst>
        </xdr:cNvPr>
        <xdr:cNvSpPr>
          <a:spLocks noChangeArrowheads="1"/>
        </xdr:cNvSpPr>
      </xdr:nvSpPr>
      <xdr:spPr bwMode="auto">
        <a:xfrm>
          <a:off x="828675" y="14448865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108</xdr:row>
      <xdr:rowOff>228600</xdr:rowOff>
    </xdr:from>
    <xdr:to>
      <xdr:col>0</xdr:col>
      <xdr:colOff>847725</xdr:colOff>
      <xdr:row>108</xdr:row>
      <xdr:rowOff>495300</xdr:rowOff>
    </xdr:to>
    <xdr:sp macro="" textlink="">
      <xdr:nvSpPr>
        <xdr:cNvPr id="26" name="CaixaDeTexto 9">
          <a:extLst>
            <a:ext uri="{FF2B5EF4-FFF2-40B4-BE49-F238E27FC236}">
              <a16:creationId xmlns:a16="http://schemas.microsoft.com/office/drawing/2014/main" id="{BF506D90-4DBA-4046-812D-BD7D9E4525F4}"/>
            </a:ext>
          </a:extLst>
        </xdr:cNvPr>
        <xdr:cNvSpPr>
          <a:spLocks noChangeArrowheads="1"/>
        </xdr:cNvSpPr>
      </xdr:nvSpPr>
      <xdr:spPr bwMode="auto">
        <a:xfrm>
          <a:off x="828675" y="14448865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108</xdr:row>
      <xdr:rowOff>228600</xdr:rowOff>
    </xdr:from>
    <xdr:to>
      <xdr:col>0</xdr:col>
      <xdr:colOff>847725</xdr:colOff>
      <xdr:row>108</xdr:row>
      <xdr:rowOff>495300</xdr:rowOff>
    </xdr:to>
    <xdr:sp macro="" textlink="">
      <xdr:nvSpPr>
        <xdr:cNvPr id="27" name="CaixaDeTexto 9">
          <a:extLst>
            <a:ext uri="{FF2B5EF4-FFF2-40B4-BE49-F238E27FC236}">
              <a16:creationId xmlns:a16="http://schemas.microsoft.com/office/drawing/2014/main" id="{16825507-D6B2-4649-A523-EC9ABD1F637A}"/>
            </a:ext>
          </a:extLst>
        </xdr:cNvPr>
        <xdr:cNvSpPr>
          <a:spLocks noChangeArrowheads="1"/>
        </xdr:cNvSpPr>
      </xdr:nvSpPr>
      <xdr:spPr bwMode="auto">
        <a:xfrm>
          <a:off x="828675" y="14448865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</xdr:row>
      <xdr:rowOff>228600</xdr:rowOff>
    </xdr:from>
    <xdr:to>
      <xdr:col>0</xdr:col>
      <xdr:colOff>285750</xdr:colOff>
      <xdr:row>4</xdr:row>
      <xdr:rowOff>495300</xdr:rowOff>
    </xdr:to>
    <xdr:sp macro="" textlink="">
      <xdr:nvSpPr>
        <xdr:cNvPr id="8" name="CaixaDeTexto 2">
          <a:extLst>
            <a:ext uri="{FF2B5EF4-FFF2-40B4-BE49-F238E27FC236}">
              <a16:creationId xmlns:a16="http://schemas.microsoft.com/office/drawing/2014/main" id="{9D78CBA6-3543-4CA1-BAF9-00080F5B344A}"/>
            </a:ext>
          </a:extLst>
        </xdr:cNvPr>
        <xdr:cNvSpPr>
          <a:spLocks noChangeArrowheads="1"/>
        </xdr:cNvSpPr>
      </xdr:nvSpPr>
      <xdr:spPr bwMode="auto">
        <a:xfrm>
          <a:off x="114300" y="19878675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4</xdr:row>
      <xdr:rowOff>228600</xdr:rowOff>
    </xdr:from>
    <xdr:to>
      <xdr:col>0</xdr:col>
      <xdr:colOff>847725</xdr:colOff>
      <xdr:row>4</xdr:row>
      <xdr:rowOff>495300</xdr:rowOff>
    </xdr:to>
    <xdr:sp macro="" textlink="">
      <xdr:nvSpPr>
        <xdr:cNvPr id="9" name="CaixaDeTexto 9">
          <a:extLst>
            <a:ext uri="{FF2B5EF4-FFF2-40B4-BE49-F238E27FC236}">
              <a16:creationId xmlns:a16="http://schemas.microsoft.com/office/drawing/2014/main" id="{7231032D-CBD8-417A-8178-9AAC243A85BF}"/>
            </a:ext>
          </a:extLst>
        </xdr:cNvPr>
        <xdr:cNvSpPr>
          <a:spLocks noChangeArrowheads="1"/>
        </xdr:cNvSpPr>
      </xdr:nvSpPr>
      <xdr:spPr bwMode="auto">
        <a:xfrm>
          <a:off x="828675" y="19878675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4</xdr:row>
      <xdr:rowOff>228600</xdr:rowOff>
    </xdr:from>
    <xdr:to>
      <xdr:col>0</xdr:col>
      <xdr:colOff>285750</xdr:colOff>
      <xdr:row>4</xdr:row>
      <xdr:rowOff>495300</xdr:rowOff>
    </xdr:to>
    <xdr:sp macro="" textlink="">
      <xdr:nvSpPr>
        <xdr:cNvPr id="10" name="CaixaDeTexto 2">
          <a:extLst>
            <a:ext uri="{FF2B5EF4-FFF2-40B4-BE49-F238E27FC236}">
              <a16:creationId xmlns:a16="http://schemas.microsoft.com/office/drawing/2014/main" id="{08448583-D777-4DF2-BC50-7DA4F5395487}"/>
            </a:ext>
          </a:extLst>
        </xdr:cNvPr>
        <xdr:cNvSpPr>
          <a:spLocks noChangeArrowheads="1"/>
        </xdr:cNvSpPr>
      </xdr:nvSpPr>
      <xdr:spPr bwMode="auto">
        <a:xfrm>
          <a:off x="114300" y="1171575"/>
          <a:ext cx="171450" cy="171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4</xdr:row>
      <xdr:rowOff>228600</xdr:rowOff>
    </xdr:from>
    <xdr:to>
      <xdr:col>0</xdr:col>
      <xdr:colOff>847725</xdr:colOff>
      <xdr:row>4</xdr:row>
      <xdr:rowOff>495300</xdr:rowOff>
    </xdr:to>
    <xdr:sp macro="" textlink="">
      <xdr:nvSpPr>
        <xdr:cNvPr id="11" name="CaixaDeTexto 9">
          <a:extLst>
            <a:ext uri="{FF2B5EF4-FFF2-40B4-BE49-F238E27FC236}">
              <a16:creationId xmlns:a16="http://schemas.microsoft.com/office/drawing/2014/main" id="{20FF5C30-5E18-4E52-A2BB-15B892A24579}"/>
            </a:ext>
          </a:extLst>
        </xdr:cNvPr>
        <xdr:cNvSpPr>
          <a:spLocks noChangeArrowheads="1"/>
        </xdr:cNvSpPr>
      </xdr:nvSpPr>
      <xdr:spPr bwMode="auto">
        <a:xfrm>
          <a:off x="828675" y="1171575"/>
          <a:ext cx="0" cy="171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4</xdr:row>
      <xdr:rowOff>228600</xdr:rowOff>
    </xdr:from>
    <xdr:to>
      <xdr:col>0</xdr:col>
      <xdr:colOff>847725</xdr:colOff>
      <xdr:row>4</xdr:row>
      <xdr:rowOff>495300</xdr:rowOff>
    </xdr:to>
    <xdr:sp macro="" textlink="">
      <xdr:nvSpPr>
        <xdr:cNvPr id="12" name="CaixaDeTexto 9">
          <a:extLst>
            <a:ext uri="{FF2B5EF4-FFF2-40B4-BE49-F238E27FC236}">
              <a16:creationId xmlns:a16="http://schemas.microsoft.com/office/drawing/2014/main" id="{3C4AD292-375B-47C5-8BAA-D60765745884}"/>
            </a:ext>
          </a:extLst>
        </xdr:cNvPr>
        <xdr:cNvSpPr>
          <a:spLocks noChangeArrowheads="1"/>
        </xdr:cNvSpPr>
      </xdr:nvSpPr>
      <xdr:spPr bwMode="auto">
        <a:xfrm>
          <a:off x="828675" y="1171575"/>
          <a:ext cx="0" cy="171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4</xdr:row>
      <xdr:rowOff>228600</xdr:rowOff>
    </xdr:from>
    <xdr:to>
      <xdr:col>0</xdr:col>
      <xdr:colOff>847725</xdr:colOff>
      <xdr:row>4</xdr:row>
      <xdr:rowOff>495300</xdr:rowOff>
    </xdr:to>
    <xdr:sp macro="" textlink="">
      <xdr:nvSpPr>
        <xdr:cNvPr id="13" name="CaixaDeTexto 9">
          <a:extLst>
            <a:ext uri="{FF2B5EF4-FFF2-40B4-BE49-F238E27FC236}">
              <a16:creationId xmlns:a16="http://schemas.microsoft.com/office/drawing/2014/main" id="{4D813929-8F34-48D4-B580-A39658543A00}"/>
            </a:ext>
          </a:extLst>
        </xdr:cNvPr>
        <xdr:cNvSpPr>
          <a:spLocks noChangeArrowheads="1"/>
        </xdr:cNvSpPr>
      </xdr:nvSpPr>
      <xdr:spPr bwMode="auto">
        <a:xfrm>
          <a:off x="828675" y="1171575"/>
          <a:ext cx="0" cy="171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21</xdr:row>
      <xdr:rowOff>228600</xdr:rowOff>
    </xdr:from>
    <xdr:to>
      <xdr:col>0</xdr:col>
      <xdr:colOff>285750</xdr:colOff>
      <xdr:row>21</xdr:row>
      <xdr:rowOff>495300</xdr:rowOff>
    </xdr:to>
    <xdr:sp macro="" textlink="">
      <xdr:nvSpPr>
        <xdr:cNvPr id="14" name="CaixaDeTexto 2">
          <a:extLst>
            <a:ext uri="{FF2B5EF4-FFF2-40B4-BE49-F238E27FC236}">
              <a16:creationId xmlns:a16="http://schemas.microsoft.com/office/drawing/2014/main" id="{8A8E6EAF-1592-4297-8341-139F70BB7176}"/>
            </a:ext>
          </a:extLst>
        </xdr:cNvPr>
        <xdr:cNvSpPr>
          <a:spLocks noChangeArrowheads="1"/>
        </xdr:cNvSpPr>
      </xdr:nvSpPr>
      <xdr:spPr bwMode="auto">
        <a:xfrm>
          <a:off x="114300" y="1169894"/>
          <a:ext cx="171450" cy="133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21</xdr:row>
      <xdr:rowOff>228600</xdr:rowOff>
    </xdr:from>
    <xdr:to>
      <xdr:col>0</xdr:col>
      <xdr:colOff>847725</xdr:colOff>
      <xdr:row>21</xdr:row>
      <xdr:rowOff>495300</xdr:rowOff>
    </xdr:to>
    <xdr:sp macro="" textlink="">
      <xdr:nvSpPr>
        <xdr:cNvPr id="15" name="CaixaDeTexto 9">
          <a:extLst>
            <a:ext uri="{FF2B5EF4-FFF2-40B4-BE49-F238E27FC236}">
              <a16:creationId xmlns:a16="http://schemas.microsoft.com/office/drawing/2014/main" id="{C0AB9DC2-98A2-41CD-8AC3-2EE3D12963AF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33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21</xdr:row>
      <xdr:rowOff>228600</xdr:rowOff>
    </xdr:from>
    <xdr:to>
      <xdr:col>0</xdr:col>
      <xdr:colOff>285750</xdr:colOff>
      <xdr:row>21</xdr:row>
      <xdr:rowOff>495300</xdr:rowOff>
    </xdr:to>
    <xdr:sp macro="" textlink="">
      <xdr:nvSpPr>
        <xdr:cNvPr id="16" name="CaixaDeTexto 2">
          <a:extLst>
            <a:ext uri="{FF2B5EF4-FFF2-40B4-BE49-F238E27FC236}">
              <a16:creationId xmlns:a16="http://schemas.microsoft.com/office/drawing/2014/main" id="{B51101EE-871E-46D7-A025-2C6BCCA6A7CA}"/>
            </a:ext>
          </a:extLst>
        </xdr:cNvPr>
        <xdr:cNvSpPr>
          <a:spLocks noChangeArrowheads="1"/>
        </xdr:cNvSpPr>
      </xdr:nvSpPr>
      <xdr:spPr bwMode="auto">
        <a:xfrm>
          <a:off x="114300" y="1169894"/>
          <a:ext cx="171450" cy="133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21</xdr:row>
      <xdr:rowOff>228600</xdr:rowOff>
    </xdr:from>
    <xdr:to>
      <xdr:col>0</xdr:col>
      <xdr:colOff>847725</xdr:colOff>
      <xdr:row>21</xdr:row>
      <xdr:rowOff>495300</xdr:rowOff>
    </xdr:to>
    <xdr:sp macro="" textlink="">
      <xdr:nvSpPr>
        <xdr:cNvPr id="17" name="CaixaDeTexto 9">
          <a:extLst>
            <a:ext uri="{FF2B5EF4-FFF2-40B4-BE49-F238E27FC236}">
              <a16:creationId xmlns:a16="http://schemas.microsoft.com/office/drawing/2014/main" id="{B222BFC7-8B8A-49C1-AA9B-5860C29E5651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33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21</xdr:row>
      <xdr:rowOff>228600</xdr:rowOff>
    </xdr:from>
    <xdr:to>
      <xdr:col>0</xdr:col>
      <xdr:colOff>847725</xdr:colOff>
      <xdr:row>21</xdr:row>
      <xdr:rowOff>495300</xdr:rowOff>
    </xdr:to>
    <xdr:sp macro="" textlink="">
      <xdr:nvSpPr>
        <xdr:cNvPr id="18" name="CaixaDeTexto 9">
          <a:extLst>
            <a:ext uri="{FF2B5EF4-FFF2-40B4-BE49-F238E27FC236}">
              <a16:creationId xmlns:a16="http://schemas.microsoft.com/office/drawing/2014/main" id="{4B642D59-C88E-4AE9-AB77-5464B6B45D73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33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21</xdr:row>
      <xdr:rowOff>228600</xdr:rowOff>
    </xdr:from>
    <xdr:to>
      <xdr:col>0</xdr:col>
      <xdr:colOff>847725</xdr:colOff>
      <xdr:row>21</xdr:row>
      <xdr:rowOff>495300</xdr:rowOff>
    </xdr:to>
    <xdr:sp macro="" textlink="">
      <xdr:nvSpPr>
        <xdr:cNvPr id="19" name="CaixaDeTexto 9">
          <a:extLst>
            <a:ext uri="{FF2B5EF4-FFF2-40B4-BE49-F238E27FC236}">
              <a16:creationId xmlns:a16="http://schemas.microsoft.com/office/drawing/2014/main" id="{009AE228-D3B2-4776-9C88-F01DEEA066FC}"/>
            </a:ext>
          </a:extLst>
        </xdr:cNvPr>
        <xdr:cNvSpPr>
          <a:spLocks noChangeArrowheads="1"/>
        </xdr:cNvSpPr>
      </xdr:nvSpPr>
      <xdr:spPr bwMode="auto">
        <a:xfrm>
          <a:off x="828675" y="1169894"/>
          <a:ext cx="0" cy="133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38</xdr:row>
      <xdr:rowOff>228600</xdr:rowOff>
    </xdr:from>
    <xdr:to>
      <xdr:col>0</xdr:col>
      <xdr:colOff>285750</xdr:colOff>
      <xdr:row>38</xdr:row>
      <xdr:rowOff>495300</xdr:rowOff>
    </xdr:to>
    <xdr:sp macro="" textlink="">
      <xdr:nvSpPr>
        <xdr:cNvPr id="20" name="CaixaDeTexto 2">
          <a:extLst>
            <a:ext uri="{FF2B5EF4-FFF2-40B4-BE49-F238E27FC236}">
              <a16:creationId xmlns:a16="http://schemas.microsoft.com/office/drawing/2014/main" id="{315611EC-E141-487E-9635-1842151862CF}"/>
            </a:ext>
          </a:extLst>
        </xdr:cNvPr>
        <xdr:cNvSpPr>
          <a:spLocks noChangeArrowheads="1"/>
        </xdr:cNvSpPr>
      </xdr:nvSpPr>
      <xdr:spPr bwMode="auto">
        <a:xfrm>
          <a:off x="114300" y="4229100"/>
          <a:ext cx="17145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38</xdr:row>
      <xdr:rowOff>228600</xdr:rowOff>
    </xdr:from>
    <xdr:to>
      <xdr:col>0</xdr:col>
      <xdr:colOff>847725</xdr:colOff>
      <xdr:row>38</xdr:row>
      <xdr:rowOff>495300</xdr:rowOff>
    </xdr:to>
    <xdr:sp macro="" textlink="">
      <xdr:nvSpPr>
        <xdr:cNvPr id="21" name="CaixaDeTexto 9">
          <a:extLst>
            <a:ext uri="{FF2B5EF4-FFF2-40B4-BE49-F238E27FC236}">
              <a16:creationId xmlns:a16="http://schemas.microsoft.com/office/drawing/2014/main" id="{BB68BCB9-D61B-48EB-9016-3FCAAD79223D}"/>
            </a:ext>
          </a:extLst>
        </xdr:cNvPr>
        <xdr:cNvSpPr>
          <a:spLocks noChangeArrowheads="1"/>
        </xdr:cNvSpPr>
      </xdr:nvSpPr>
      <xdr:spPr bwMode="auto">
        <a:xfrm>
          <a:off x="828675" y="4229100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38</xdr:row>
      <xdr:rowOff>228600</xdr:rowOff>
    </xdr:from>
    <xdr:to>
      <xdr:col>0</xdr:col>
      <xdr:colOff>285750</xdr:colOff>
      <xdr:row>38</xdr:row>
      <xdr:rowOff>495300</xdr:rowOff>
    </xdr:to>
    <xdr:sp macro="" textlink="">
      <xdr:nvSpPr>
        <xdr:cNvPr id="22" name="CaixaDeTexto 2">
          <a:extLst>
            <a:ext uri="{FF2B5EF4-FFF2-40B4-BE49-F238E27FC236}">
              <a16:creationId xmlns:a16="http://schemas.microsoft.com/office/drawing/2014/main" id="{5959388D-76EE-48F9-924A-75911A8E63BB}"/>
            </a:ext>
          </a:extLst>
        </xdr:cNvPr>
        <xdr:cNvSpPr>
          <a:spLocks noChangeArrowheads="1"/>
        </xdr:cNvSpPr>
      </xdr:nvSpPr>
      <xdr:spPr bwMode="auto">
        <a:xfrm>
          <a:off x="114300" y="4229100"/>
          <a:ext cx="17145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38</xdr:row>
      <xdr:rowOff>228600</xdr:rowOff>
    </xdr:from>
    <xdr:to>
      <xdr:col>0</xdr:col>
      <xdr:colOff>847725</xdr:colOff>
      <xdr:row>38</xdr:row>
      <xdr:rowOff>495300</xdr:rowOff>
    </xdr:to>
    <xdr:sp macro="" textlink="">
      <xdr:nvSpPr>
        <xdr:cNvPr id="23" name="CaixaDeTexto 9">
          <a:extLst>
            <a:ext uri="{FF2B5EF4-FFF2-40B4-BE49-F238E27FC236}">
              <a16:creationId xmlns:a16="http://schemas.microsoft.com/office/drawing/2014/main" id="{F614779C-E119-4462-AC81-BA370C58AEBD}"/>
            </a:ext>
          </a:extLst>
        </xdr:cNvPr>
        <xdr:cNvSpPr>
          <a:spLocks noChangeArrowheads="1"/>
        </xdr:cNvSpPr>
      </xdr:nvSpPr>
      <xdr:spPr bwMode="auto">
        <a:xfrm>
          <a:off x="828675" y="4229100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38</xdr:row>
      <xdr:rowOff>228600</xdr:rowOff>
    </xdr:from>
    <xdr:to>
      <xdr:col>0</xdr:col>
      <xdr:colOff>847725</xdr:colOff>
      <xdr:row>38</xdr:row>
      <xdr:rowOff>495300</xdr:rowOff>
    </xdr:to>
    <xdr:sp macro="" textlink="">
      <xdr:nvSpPr>
        <xdr:cNvPr id="24" name="CaixaDeTexto 9">
          <a:extLst>
            <a:ext uri="{FF2B5EF4-FFF2-40B4-BE49-F238E27FC236}">
              <a16:creationId xmlns:a16="http://schemas.microsoft.com/office/drawing/2014/main" id="{A7B1F3CC-A372-4FCC-A260-5F28303F3DDF}"/>
            </a:ext>
          </a:extLst>
        </xdr:cNvPr>
        <xdr:cNvSpPr>
          <a:spLocks noChangeArrowheads="1"/>
        </xdr:cNvSpPr>
      </xdr:nvSpPr>
      <xdr:spPr bwMode="auto">
        <a:xfrm>
          <a:off x="828675" y="4229100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38</xdr:row>
      <xdr:rowOff>228600</xdr:rowOff>
    </xdr:from>
    <xdr:to>
      <xdr:col>0</xdr:col>
      <xdr:colOff>847725</xdr:colOff>
      <xdr:row>38</xdr:row>
      <xdr:rowOff>495300</xdr:rowOff>
    </xdr:to>
    <xdr:sp macro="" textlink="">
      <xdr:nvSpPr>
        <xdr:cNvPr id="25" name="CaixaDeTexto 9">
          <a:extLst>
            <a:ext uri="{FF2B5EF4-FFF2-40B4-BE49-F238E27FC236}">
              <a16:creationId xmlns:a16="http://schemas.microsoft.com/office/drawing/2014/main" id="{4EB06516-78DF-4532-80B3-18A31678E447}"/>
            </a:ext>
          </a:extLst>
        </xdr:cNvPr>
        <xdr:cNvSpPr>
          <a:spLocks noChangeArrowheads="1"/>
        </xdr:cNvSpPr>
      </xdr:nvSpPr>
      <xdr:spPr bwMode="auto">
        <a:xfrm>
          <a:off x="828675" y="4229100"/>
          <a:ext cx="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55</xdr:row>
      <xdr:rowOff>228600</xdr:rowOff>
    </xdr:from>
    <xdr:to>
      <xdr:col>0</xdr:col>
      <xdr:colOff>285750</xdr:colOff>
      <xdr:row>55</xdr:row>
      <xdr:rowOff>495300</xdr:rowOff>
    </xdr:to>
    <xdr:sp macro="" textlink="">
      <xdr:nvSpPr>
        <xdr:cNvPr id="26" name="CaixaDeTexto 2">
          <a:extLst>
            <a:ext uri="{FF2B5EF4-FFF2-40B4-BE49-F238E27FC236}">
              <a16:creationId xmlns:a16="http://schemas.microsoft.com/office/drawing/2014/main" id="{D664345C-A339-4023-81BF-6F8E1761EC23}"/>
            </a:ext>
          </a:extLst>
        </xdr:cNvPr>
        <xdr:cNvSpPr>
          <a:spLocks noChangeArrowheads="1"/>
        </xdr:cNvSpPr>
      </xdr:nvSpPr>
      <xdr:spPr bwMode="auto">
        <a:xfrm>
          <a:off x="114300" y="7064749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55</xdr:row>
      <xdr:rowOff>228600</xdr:rowOff>
    </xdr:from>
    <xdr:to>
      <xdr:col>0</xdr:col>
      <xdr:colOff>847725</xdr:colOff>
      <xdr:row>55</xdr:row>
      <xdr:rowOff>495300</xdr:rowOff>
    </xdr:to>
    <xdr:sp macro="" textlink="">
      <xdr:nvSpPr>
        <xdr:cNvPr id="27" name="CaixaDeTexto 9">
          <a:extLst>
            <a:ext uri="{FF2B5EF4-FFF2-40B4-BE49-F238E27FC236}">
              <a16:creationId xmlns:a16="http://schemas.microsoft.com/office/drawing/2014/main" id="{34C0C34E-55ED-46D1-9A91-31CD7EB61AFE}"/>
            </a:ext>
          </a:extLst>
        </xdr:cNvPr>
        <xdr:cNvSpPr>
          <a:spLocks noChangeArrowheads="1"/>
        </xdr:cNvSpPr>
      </xdr:nvSpPr>
      <xdr:spPr bwMode="auto">
        <a:xfrm>
          <a:off x="828675" y="7064749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55</xdr:row>
      <xdr:rowOff>228600</xdr:rowOff>
    </xdr:from>
    <xdr:to>
      <xdr:col>0</xdr:col>
      <xdr:colOff>285750</xdr:colOff>
      <xdr:row>55</xdr:row>
      <xdr:rowOff>495300</xdr:rowOff>
    </xdr:to>
    <xdr:sp macro="" textlink="">
      <xdr:nvSpPr>
        <xdr:cNvPr id="28" name="CaixaDeTexto 2">
          <a:extLst>
            <a:ext uri="{FF2B5EF4-FFF2-40B4-BE49-F238E27FC236}">
              <a16:creationId xmlns:a16="http://schemas.microsoft.com/office/drawing/2014/main" id="{7BB1EAD1-3F42-4642-BE77-69EBB194C12A}"/>
            </a:ext>
          </a:extLst>
        </xdr:cNvPr>
        <xdr:cNvSpPr>
          <a:spLocks noChangeArrowheads="1"/>
        </xdr:cNvSpPr>
      </xdr:nvSpPr>
      <xdr:spPr bwMode="auto">
        <a:xfrm>
          <a:off x="114300" y="7064749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55</xdr:row>
      <xdr:rowOff>228600</xdr:rowOff>
    </xdr:from>
    <xdr:to>
      <xdr:col>0</xdr:col>
      <xdr:colOff>847725</xdr:colOff>
      <xdr:row>55</xdr:row>
      <xdr:rowOff>495300</xdr:rowOff>
    </xdr:to>
    <xdr:sp macro="" textlink="">
      <xdr:nvSpPr>
        <xdr:cNvPr id="29" name="CaixaDeTexto 9">
          <a:extLst>
            <a:ext uri="{FF2B5EF4-FFF2-40B4-BE49-F238E27FC236}">
              <a16:creationId xmlns:a16="http://schemas.microsoft.com/office/drawing/2014/main" id="{9635F7D6-0F5F-494B-B4A9-0E15299952E0}"/>
            </a:ext>
          </a:extLst>
        </xdr:cNvPr>
        <xdr:cNvSpPr>
          <a:spLocks noChangeArrowheads="1"/>
        </xdr:cNvSpPr>
      </xdr:nvSpPr>
      <xdr:spPr bwMode="auto">
        <a:xfrm>
          <a:off x="828675" y="7064749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55</xdr:row>
      <xdr:rowOff>228600</xdr:rowOff>
    </xdr:from>
    <xdr:to>
      <xdr:col>0</xdr:col>
      <xdr:colOff>847725</xdr:colOff>
      <xdr:row>55</xdr:row>
      <xdr:rowOff>495300</xdr:rowOff>
    </xdr:to>
    <xdr:sp macro="" textlink="">
      <xdr:nvSpPr>
        <xdr:cNvPr id="30" name="CaixaDeTexto 9">
          <a:extLst>
            <a:ext uri="{FF2B5EF4-FFF2-40B4-BE49-F238E27FC236}">
              <a16:creationId xmlns:a16="http://schemas.microsoft.com/office/drawing/2014/main" id="{CA47D661-4AD3-4486-B0AC-E355E0E44D0A}"/>
            </a:ext>
          </a:extLst>
        </xdr:cNvPr>
        <xdr:cNvSpPr>
          <a:spLocks noChangeArrowheads="1"/>
        </xdr:cNvSpPr>
      </xdr:nvSpPr>
      <xdr:spPr bwMode="auto">
        <a:xfrm>
          <a:off x="828675" y="7064749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55</xdr:row>
      <xdr:rowOff>228600</xdr:rowOff>
    </xdr:from>
    <xdr:to>
      <xdr:col>0</xdr:col>
      <xdr:colOff>847725</xdr:colOff>
      <xdr:row>55</xdr:row>
      <xdr:rowOff>495300</xdr:rowOff>
    </xdr:to>
    <xdr:sp macro="" textlink="">
      <xdr:nvSpPr>
        <xdr:cNvPr id="31" name="CaixaDeTexto 9">
          <a:extLst>
            <a:ext uri="{FF2B5EF4-FFF2-40B4-BE49-F238E27FC236}">
              <a16:creationId xmlns:a16="http://schemas.microsoft.com/office/drawing/2014/main" id="{9C791F1B-EFC7-4958-98B6-FD2A9256D97F}"/>
            </a:ext>
          </a:extLst>
        </xdr:cNvPr>
        <xdr:cNvSpPr>
          <a:spLocks noChangeArrowheads="1"/>
        </xdr:cNvSpPr>
      </xdr:nvSpPr>
      <xdr:spPr bwMode="auto">
        <a:xfrm>
          <a:off x="828675" y="7064749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72</xdr:row>
      <xdr:rowOff>228600</xdr:rowOff>
    </xdr:from>
    <xdr:to>
      <xdr:col>0</xdr:col>
      <xdr:colOff>285750</xdr:colOff>
      <xdr:row>72</xdr:row>
      <xdr:rowOff>495300</xdr:rowOff>
    </xdr:to>
    <xdr:sp macro="" textlink="">
      <xdr:nvSpPr>
        <xdr:cNvPr id="32" name="CaixaDeTexto 2">
          <a:extLst>
            <a:ext uri="{FF2B5EF4-FFF2-40B4-BE49-F238E27FC236}">
              <a16:creationId xmlns:a16="http://schemas.microsoft.com/office/drawing/2014/main" id="{E52351B5-6C78-4DDC-9DD7-A9588630D28D}"/>
            </a:ext>
          </a:extLst>
        </xdr:cNvPr>
        <xdr:cNvSpPr>
          <a:spLocks noChangeArrowheads="1"/>
        </xdr:cNvSpPr>
      </xdr:nvSpPr>
      <xdr:spPr bwMode="auto">
        <a:xfrm>
          <a:off x="114300" y="975416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72</xdr:row>
      <xdr:rowOff>228600</xdr:rowOff>
    </xdr:from>
    <xdr:to>
      <xdr:col>0</xdr:col>
      <xdr:colOff>847725</xdr:colOff>
      <xdr:row>72</xdr:row>
      <xdr:rowOff>495300</xdr:rowOff>
    </xdr:to>
    <xdr:sp macro="" textlink="">
      <xdr:nvSpPr>
        <xdr:cNvPr id="33" name="CaixaDeTexto 9">
          <a:extLst>
            <a:ext uri="{FF2B5EF4-FFF2-40B4-BE49-F238E27FC236}">
              <a16:creationId xmlns:a16="http://schemas.microsoft.com/office/drawing/2014/main" id="{6AF34690-7865-447C-B81B-B5C589326B45}"/>
            </a:ext>
          </a:extLst>
        </xdr:cNvPr>
        <xdr:cNvSpPr>
          <a:spLocks noChangeArrowheads="1"/>
        </xdr:cNvSpPr>
      </xdr:nvSpPr>
      <xdr:spPr bwMode="auto">
        <a:xfrm>
          <a:off x="828675" y="9754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72</xdr:row>
      <xdr:rowOff>228600</xdr:rowOff>
    </xdr:from>
    <xdr:to>
      <xdr:col>0</xdr:col>
      <xdr:colOff>285750</xdr:colOff>
      <xdr:row>72</xdr:row>
      <xdr:rowOff>495300</xdr:rowOff>
    </xdr:to>
    <xdr:sp macro="" textlink="">
      <xdr:nvSpPr>
        <xdr:cNvPr id="34" name="CaixaDeTexto 2">
          <a:extLst>
            <a:ext uri="{FF2B5EF4-FFF2-40B4-BE49-F238E27FC236}">
              <a16:creationId xmlns:a16="http://schemas.microsoft.com/office/drawing/2014/main" id="{4E9637A3-9EFC-47B9-81DB-28577CE42185}"/>
            </a:ext>
          </a:extLst>
        </xdr:cNvPr>
        <xdr:cNvSpPr>
          <a:spLocks noChangeArrowheads="1"/>
        </xdr:cNvSpPr>
      </xdr:nvSpPr>
      <xdr:spPr bwMode="auto">
        <a:xfrm>
          <a:off x="114300" y="975416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72</xdr:row>
      <xdr:rowOff>228600</xdr:rowOff>
    </xdr:from>
    <xdr:to>
      <xdr:col>0</xdr:col>
      <xdr:colOff>847725</xdr:colOff>
      <xdr:row>72</xdr:row>
      <xdr:rowOff>495300</xdr:rowOff>
    </xdr:to>
    <xdr:sp macro="" textlink="">
      <xdr:nvSpPr>
        <xdr:cNvPr id="35" name="CaixaDeTexto 9">
          <a:extLst>
            <a:ext uri="{FF2B5EF4-FFF2-40B4-BE49-F238E27FC236}">
              <a16:creationId xmlns:a16="http://schemas.microsoft.com/office/drawing/2014/main" id="{49E904C9-9ED3-427C-813A-C1583195A983}"/>
            </a:ext>
          </a:extLst>
        </xdr:cNvPr>
        <xdr:cNvSpPr>
          <a:spLocks noChangeArrowheads="1"/>
        </xdr:cNvSpPr>
      </xdr:nvSpPr>
      <xdr:spPr bwMode="auto">
        <a:xfrm>
          <a:off x="828675" y="9754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72</xdr:row>
      <xdr:rowOff>228600</xdr:rowOff>
    </xdr:from>
    <xdr:to>
      <xdr:col>0</xdr:col>
      <xdr:colOff>847725</xdr:colOff>
      <xdr:row>72</xdr:row>
      <xdr:rowOff>495300</xdr:rowOff>
    </xdr:to>
    <xdr:sp macro="" textlink="">
      <xdr:nvSpPr>
        <xdr:cNvPr id="36" name="CaixaDeTexto 9">
          <a:extLst>
            <a:ext uri="{FF2B5EF4-FFF2-40B4-BE49-F238E27FC236}">
              <a16:creationId xmlns:a16="http://schemas.microsoft.com/office/drawing/2014/main" id="{937F1CBC-817C-460E-A966-0295843FDE4D}"/>
            </a:ext>
          </a:extLst>
        </xdr:cNvPr>
        <xdr:cNvSpPr>
          <a:spLocks noChangeArrowheads="1"/>
        </xdr:cNvSpPr>
      </xdr:nvSpPr>
      <xdr:spPr bwMode="auto">
        <a:xfrm>
          <a:off x="828675" y="9754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72</xdr:row>
      <xdr:rowOff>228600</xdr:rowOff>
    </xdr:from>
    <xdr:to>
      <xdr:col>0</xdr:col>
      <xdr:colOff>847725</xdr:colOff>
      <xdr:row>72</xdr:row>
      <xdr:rowOff>495300</xdr:rowOff>
    </xdr:to>
    <xdr:sp macro="" textlink="">
      <xdr:nvSpPr>
        <xdr:cNvPr id="37" name="CaixaDeTexto 9">
          <a:extLst>
            <a:ext uri="{FF2B5EF4-FFF2-40B4-BE49-F238E27FC236}">
              <a16:creationId xmlns:a16="http://schemas.microsoft.com/office/drawing/2014/main" id="{5EB21421-406D-44C7-9B91-5003DF09FB06}"/>
            </a:ext>
          </a:extLst>
        </xdr:cNvPr>
        <xdr:cNvSpPr>
          <a:spLocks noChangeArrowheads="1"/>
        </xdr:cNvSpPr>
      </xdr:nvSpPr>
      <xdr:spPr bwMode="auto">
        <a:xfrm>
          <a:off x="828675" y="9754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89</xdr:row>
      <xdr:rowOff>228600</xdr:rowOff>
    </xdr:from>
    <xdr:to>
      <xdr:col>0</xdr:col>
      <xdr:colOff>285750</xdr:colOff>
      <xdr:row>89</xdr:row>
      <xdr:rowOff>495300</xdr:rowOff>
    </xdr:to>
    <xdr:sp macro="" textlink="">
      <xdr:nvSpPr>
        <xdr:cNvPr id="38" name="CaixaDeTexto 2">
          <a:extLst>
            <a:ext uri="{FF2B5EF4-FFF2-40B4-BE49-F238E27FC236}">
              <a16:creationId xmlns:a16="http://schemas.microsoft.com/office/drawing/2014/main" id="{E658DFE7-FD5D-48EF-B1F0-B403A4C7D0E0}"/>
            </a:ext>
          </a:extLst>
        </xdr:cNvPr>
        <xdr:cNvSpPr>
          <a:spLocks noChangeArrowheads="1"/>
        </xdr:cNvSpPr>
      </xdr:nvSpPr>
      <xdr:spPr bwMode="auto">
        <a:xfrm>
          <a:off x="114300" y="12443572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89</xdr:row>
      <xdr:rowOff>228600</xdr:rowOff>
    </xdr:from>
    <xdr:to>
      <xdr:col>0</xdr:col>
      <xdr:colOff>847725</xdr:colOff>
      <xdr:row>89</xdr:row>
      <xdr:rowOff>495300</xdr:rowOff>
    </xdr:to>
    <xdr:sp macro="" textlink="">
      <xdr:nvSpPr>
        <xdr:cNvPr id="39" name="CaixaDeTexto 9">
          <a:extLst>
            <a:ext uri="{FF2B5EF4-FFF2-40B4-BE49-F238E27FC236}">
              <a16:creationId xmlns:a16="http://schemas.microsoft.com/office/drawing/2014/main" id="{6BFE6767-134A-4E5D-8E74-656C21204522}"/>
            </a:ext>
          </a:extLst>
        </xdr:cNvPr>
        <xdr:cNvSpPr>
          <a:spLocks noChangeArrowheads="1"/>
        </xdr:cNvSpPr>
      </xdr:nvSpPr>
      <xdr:spPr bwMode="auto">
        <a:xfrm>
          <a:off x="828675" y="12443572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89</xdr:row>
      <xdr:rowOff>228600</xdr:rowOff>
    </xdr:from>
    <xdr:to>
      <xdr:col>0</xdr:col>
      <xdr:colOff>285750</xdr:colOff>
      <xdr:row>89</xdr:row>
      <xdr:rowOff>495300</xdr:rowOff>
    </xdr:to>
    <xdr:sp macro="" textlink="">
      <xdr:nvSpPr>
        <xdr:cNvPr id="40" name="CaixaDeTexto 2">
          <a:extLst>
            <a:ext uri="{FF2B5EF4-FFF2-40B4-BE49-F238E27FC236}">
              <a16:creationId xmlns:a16="http://schemas.microsoft.com/office/drawing/2014/main" id="{976F7722-1643-45B3-B2F3-6741950CCC57}"/>
            </a:ext>
          </a:extLst>
        </xdr:cNvPr>
        <xdr:cNvSpPr>
          <a:spLocks noChangeArrowheads="1"/>
        </xdr:cNvSpPr>
      </xdr:nvSpPr>
      <xdr:spPr bwMode="auto">
        <a:xfrm>
          <a:off x="114300" y="12443572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89</xdr:row>
      <xdr:rowOff>228600</xdr:rowOff>
    </xdr:from>
    <xdr:to>
      <xdr:col>0</xdr:col>
      <xdr:colOff>847725</xdr:colOff>
      <xdr:row>89</xdr:row>
      <xdr:rowOff>495300</xdr:rowOff>
    </xdr:to>
    <xdr:sp macro="" textlink="">
      <xdr:nvSpPr>
        <xdr:cNvPr id="41" name="CaixaDeTexto 9">
          <a:extLst>
            <a:ext uri="{FF2B5EF4-FFF2-40B4-BE49-F238E27FC236}">
              <a16:creationId xmlns:a16="http://schemas.microsoft.com/office/drawing/2014/main" id="{0EAAFA6F-4C61-46C7-98F5-D83AF78E2AA3}"/>
            </a:ext>
          </a:extLst>
        </xdr:cNvPr>
        <xdr:cNvSpPr>
          <a:spLocks noChangeArrowheads="1"/>
        </xdr:cNvSpPr>
      </xdr:nvSpPr>
      <xdr:spPr bwMode="auto">
        <a:xfrm>
          <a:off x="828675" y="12443572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89</xdr:row>
      <xdr:rowOff>228600</xdr:rowOff>
    </xdr:from>
    <xdr:to>
      <xdr:col>0</xdr:col>
      <xdr:colOff>847725</xdr:colOff>
      <xdr:row>89</xdr:row>
      <xdr:rowOff>495300</xdr:rowOff>
    </xdr:to>
    <xdr:sp macro="" textlink="">
      <xdr:nvSpPr>
        <xdr:cNvPr id="42" name="CaixaDeTexto 9">
          <a:extLst>
            <a:ext uri="{FF2B5EF4-FFF2-40B4-BE49-F238E27FC236}">
              <a16:creationId xmlns:a16="http://schemas.microsoft.com/office/drawing/2014/main" id="{D4815446-3C89-4D93-8F56-6CA822E55A76}"/>
            </a:ext>
          </a:extLst>
        </xdr:cNvPr>
        <xdr:cNvSpPr>
          <a:spLocks noChangeArrowheads="1"/>
        </xdr:cNvSpPr>
      </xdr:nvSpPr>
      <xdr:spPr bwMode="auto">
        <a:xfrm>
          <a:off x="828675" y="12443572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89</xdr:row>
      <xdr:rowOff>228600</xdr:rowOff>
    </xdr:from>
    <xdr:to>
      <xdr:col>0</xdr:col>
      <xdr:colOff>847725</xdr:colOff>
      <xdr:row>89</xdr:row>
      <xdr:rowOff>495300</xdr:rowOff>
    </xdr:to>
    <xdr:sp macro="" textlink="">
      <xdr:nvSpPr>
        <xdr:cNvPr id="43" name="CaixaDeTexto 9">
          <a:extLst>
            <a:ext uri="{FF2B5EF4-FFF2-40B4-BE49-F238E27FC236}">
              <a16:creationId xmlns:a16="http://schemas.microsoft.com/office/drawing/2014/main" id="{C90F4E42-68F9-4521-A91F-B180477626AE}"/>
            </a:ext>
          </a:extLst>
        </xdr:cNvPr>
        <xdr:cNvSpPr>
          <a:spLocks noChangeArrowheads="1"/>
        </xdr:cNvSpPr>
      </xdr:nvSpPr>
      <xdr:spPr bwMode="auto">
        <a:xfrm>
          <a:off x="828675" y="12443572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106</xdr:row>
      <xdr:rowOff>228600</xdr:rowOff>
    </xdr:from>
    <xdr:to>
      <xdr:col>0</xdr:col>
      <xdr:colOff>285750</xdr:colOff>
      <xdr:row>106</xdr:row>
      <xdr:rowOff>495300</xdr:rowOff>
    </xdr:to>
    <xdr:sp macro="" textlink="">
      <xdr:nvSpPr>
        <xdr:cNvPr id="44" name="CaixaDeTexto 2">
          <a:extLst>
            <a:ext uri="{FF2B5EF4-FFF2-40B4-BE49-F238E27FC236}">
              <a16:creationId xmlns:a16="http://schemas.microsoft.com/office/drawing/2014/main" id="{C5B46942-024C-4ACD-A6C3-4E1AB6585B29}"/>
            </a:ext>
          </a:extLst>
        </xdr:cNvPr>
        <xdr:cNvSpPr>
          <a:spLocks noChangeArrowheads="1"/>
        </xdr:cNvSpPr>
      </xdr:nvSpPr>
      <xdr:spPr bwMode="auto">
        <a:xfrm>
          <a:off x="114300" y="15132984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106</xdr:row>
      <xdr:rowOff>228600</xdr:rowOff>
    </xdr:from>
    <xdr:to>
      <xdr:col>0</xdr:col>
      <xdr:colOff>847725</xdr:colOff>
      <xdr:row>106</xdr:row>
      <xdr:rowOff>495300</xdr:rowOff>
    </xdr:to>
    <xdr:sp macro="" textlink="">
      <xdr:nvSpPr>
        <xdr:cNvPr id="45" name="CaixaDeTexto 9">
          <a:extLst>
            <a:ext uri="{FF2B5EF4-FFF2-40B4-BE49-F238E27FC236}">
              <a16:creationId xmlns:a16="http://schemas.microsoft.com/office/drawing/2014/main" id="{04B8CEED-8292-4572-96E4-F8118A9E136A}"/>
            </a:ext>
          </a:extLst>
        </xdr:cNvPr>
        <xdr:cNvSpPr>
          <a:spLocks noChangeArrowheads="1"/>
        </xdr:cNvSpPr>
      </xdr:nvSpPr>
      <xdr:spPr bwMode="auto">
        <a:xfrm>
          <a:off x="828675" y="15132984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106</xdr:row>
      <xdr:rowOff>228600</xdr:rowOff>
    </xdr:from>
    <xdr:to>
      <xdr:col>0</xdr:col>
      <xdr:colOff>285750</xdr:colOff>
      <xdr:row>106</xdr:row>
      <xdr:rowOff>495300</xdr:rowOff>
    </xdr:to>
    <xdr:sp macro="" textlink="">
      <xdr:nvSpPr>
        <xdr:cNvPr id="46" name="CaixaDeTexto 2">
          <a:extLst>
            <a:ext uri="{FF2B5EF4-FFF2-40B4-BE49-F238E27FC236}">
              <a16:creationId xmlns:a16="http://schemas.microsoft.com/office/drawing/2014/main" id="{894D2DF8-43F8-4ED4-B447-2D22310B7A15}"/>
            </a:ext>
          </a:extLst>
        </xdr:cNvPr>
        <xdr:cNvSpPr>
          <a:spLocks noChangeArrowheads="1"/>
        </xdr:cNvSpPr>
      </xdr:nvSpPr>
      <xdr:spPr bwMode="auto">
        <a:xfrm>
          <a:off x="114300" y="15132984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106</xdr:row>
      <xdr:rowOff>228600</xdr:rowOff>
    </xdr:from>
    <xdr:to>
      <xdr:col>0</xdr:col>
      <xdr:colOff>847725</xdr:colOff>
      <xdr:row>106</xdr:row>
      <xdr:rowOff>495300</xdr:rowOff>
    </xdr:to>
    <xdr:sp macro="" textlink="">
      <xdr:nvSpPr>
        <xdr:cNvPr id="47" name="CaixaDeTexto 9">
          <a:extLst>
            <a:ext uri="{FF2B5EF4-FFF2-40B4-BE49-F238E27FC236}">
              <a16:creationId xmlns:a16="http://schemas.microsoft.com/office/drawing/2014/main" id="{5223C1CE-E32F-4F92-9288-192698E8FD18}"/>
            </a:ext>
          </a:extLst>
        </xdr:cNvPr>
        <xdr:cNvSpPr>
          <a:spLocks noChangeArrowheads="1"/>
        </xdr:cNvSpPr>
      </xdr:nvSpPr>
      <xdr:spPr bwMode="auto">
        <a:xfrm>
          <a:off x="828675" y="15132984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106</xdr:row>
      <xdr:rowOff>228600</xdr:rowOff>
    </xdr:from>
    <xdr:to>
      <xdr:col>0</xdr:col>
      <xdr:colOff>847725</xdr:colOff>
      <xdr:row>106</xdr:row>
      <xdr:rowOff>495300</xdr:rowOff>
    </xdr:to>
    <xdr:sp macro="" textlink="">
      <xdr:nvSpPr>
        <xdr:cNvPr id="48" name="CaixaDeTexto 9">
          <a:extLst>
            <a:ext uri="{FF2B5EF4-FFF2-40B4-BE49-F238E27FC236}">
              <a16:creationId xmlns:a16="http://schemas.microsoft.com/office/drawing/2014/main" id="{2A5E974E-B576-4074-B8A5-45F96F3DD41A}"/>
            </a:ext>
          </a:extLst>
        </xdr:cNvPr>
        <xdr:cNvSpPr>
          <a:spLocks noChangeArrowheads="1"/>
        </xdr:cNvSpPr>
      </xdr:nvSpPr>
      <xdr:spPr bwMode="auto">
        <a:xfrm>
          <a:off x="828675" y="15132984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106</xdr:row>
      <xdr:rowOff>228600</xdr:rowOff>
    </xdr:from>
    <xdr:to>
      <xdr:col>0</xdr:col>
      <xdr:colOff>847725</xdr:colOff>
      <xdr:row>106</xdr:row>
      <xdr:rowOff>495300</xdr:rowOff>
    </xdr:to>
    <xdr:sp macro="" textlink="">
      <xdr:nvSpPr>
        <xdr:cNvPr id="49" name="CaixaDeTexto 9">
          <a:extLst>
            <a:ext uri="{FF2B5EF4-FFF2-40B4-BE49-F238E27FC236}">
              <a16:creationId xmlns:a16="http://schemas.microsoft.com/office/drawing/2014/main" id="{037920B4-40A7-4D89-90A7-CACE2D979A7C}"/>
            </a:ext>
          </a:extLst>
        </xdr:cNvPr>
        <xdr:cNvSpPr>
          <a:spLocks noChangeArrowheads="1"/>
        </xdr:cNvSpPr>
      </xdr:nvSpPr>
      <xdr:spPr bwMode="auto">
        <a:xfrm>
          <a:off x="828675" y="15132984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123</xdr:row>
      <xdr:rowOff>228600</xdr:rowOff>
    </xdr:from>
    <xdr:to>
      <xdr:col>0</xdr:col>
      <xdr:colOff>285750</xdr:colOff>
      <xdr:row>123</xdr:row>
      <xdr:rowOff>495300</xdr:rowOff>
    </xdr:to>
    <xdr:sp macro="" textlink="">
      <xdr:nvSpPr>
        <xdr:cNvPr id="50" name="CaixaDeTexto 2">
          <a:extLst>
            <a:ext uri="{FF2B5EF4-FFF2-40B4-BE49-F238E27FC236}">
              <a16:creationId xmlns:a16="http://schemas.microsoft.com/office/drawing/2014/main" id="{7100711E-C5CF-417B-9D21-FE0E2E880F69}"/>
            </a:ext>
          </a:extLst>
        </xdr:cNvPr>
        <xdr:cNvSpPr>
          <a:spLocks noChangeArrowheads="1"/>
        </xdr:cNvSpPr>
      </xdr:nvSpPr>
      <xdr:spPr bwMode="auto">
        <a:xfrm>
          <a:off x="114300" y="17822396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123</xdr:row>
      <xdr:rowOff>228600</xdr:rowOff>
    </xdr:from>
    <xdr:to>
      <xdr:col>0</xdr:col>
      <xdr:colOff>847725</xdr:colOff>
      <xdr:row>123</xdr:row>
      <xdr:rowOff>495300</xdr:rowOff>
    </xdr:to>
    <xdr:sp macro="" textlink="">
      <xdr:nvSpPr>
        <xdr:cNvPr id="51" name="CaixaDeTexto 9">
          <a:extLst>
            <a:ext uri="{FF2B5EF4-FFF2-40B4-BE49-F238E27FC236}">
              <a16:creationId xmlns:a16="http://schemas.microsoft.com/office/drawing/2014/main" id="{9551EC17-E77A-4A59-A901-A64C9383A7E9}"/>
            </a:ext>
          </a:extLst>
        </xdr:cNvPr>
        <xdr:cNvSpPr>
          <a:spLocks noChangeArrowheads="1"/>
        </xdr:cNvSpPr>
      </xdr:nvSpPr>
      <xdr:spPr bwMode="auto">
        <a:xfrm>
          <a:off x="828675" y="17822396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123</xdr:row>
      <xdr:rowOff>228600</xdr:rowOff>
    </xdr:from>
    <xdr:to>
      <xdr:col>0</xdr:col>
      <xdr:colOff>285750</xdr:colOff>
      <xdr:row>123</xdr:row>
      <xdr:rowOff>495300</xdr:rowOff>
    </xdr:to>
    <xdr:sp macro="" textlink="">
      <xdr:nvSpPr>
        <xdr:cNvPr id="52" name="CaixaDeTexto 2">
          <a:extLst>
            <a:ext uri="{FF2B5EF4-FFF2-40B4-BE49-F238E27FC236}">
              <a16:creationId xmlns:a16="http://schemas.microsoft.com/office/drawing/2014/main" id="{8F140BE3-E6AE-4857-BCFB-6D621E7763F1}"/>
            </a:ext>
          </a:extLst>
        </xdr:cNvPr>
        <xdr:cNvSpPr>
          <a:spLocks noChangeArrowheads="1"/>
        </xdr:cNvSpPr>
      </xdr:nvSpPr>
      <xdr:spPr bwMode="auto">
        <a:xfrm>
          <a:off x="114300" y="17822396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123</xdr:row>
      <xdr:rowOff>228600</xdr:rowOff>
    </xdr:from>
    <xdr:to>
      <xdr:col>0</xdr:col>
      <xdr:colOff>847725</xdr:colOff>
      <xdr:row>123</xdr:row>
      <xdr:rowOff>495300</xdr:rowOff>
    </xdr:to>
    <xdr:sp macro="" textlink="">
      <xdr:nvSpPr>
        <xdr:cNvPr id="53" name="CaixaDeTexto 9">
          <a:extLst>
            <a:ext uri="{FF2B5EF4-FFF2-40B4-BE49-F238E27FC236}">
              <a16:creationId xmlns:a16="http://schemas.microsoft.com/office/drawing/2014/main" id="{A5621339-BA4B-4841-BBFB-706F3E81BCA5}"/>
            </a:ext>
          </a:extLst>
        </xdr:cNvPr>
        <xdr:cNvSpPr>
          <a:spLocks noChangeArrowheads="1"/>
        </xdr:cNvSpPr>
      </xdr:nvSpPr>
      <xdr:spPr bwMode="auto">
        <a:xfrm>
          <a:off x="828675" y="17822396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123</xdr:row>
      <xdr:rowOff>228600</xdr:rowOff>
    </xdr:from>
    <xdr:to>
      <xdr:col>0</xdr:col>
      <xdr:colOff>847725</xdr:colOff>
      <xdr:row>123</xdr:row>
      <xdr:rowOff>495300</xdr:rowOff>
    </xdr:to>
    <xdr:sp macro="" textlink="">
      <xdr:nvSpPr>
        <xdr:cNvPr id="54" name="CaixaDeTexto 9">
          <a:extLst>
            <a:ext uri="{FF2B5EF4-FFF2-40B4-BE49-F238E27FC236}">
              <a16:creationId xmlns:a16="http://schemas.microsoft.com/office/drawing/2014/main" id="{8FDF1B77-FB66-4EC1-A722-CF10F1333482}"/>
            </a:ext>
          </a:extLst>
        </xdr:cNvPr>
        <xdr:cNvSpPr>
          <a:spLocks noChangeArrowheads="1"/>
        </xdr:cNvSpPr>
      </xdr:nvSpPr>
      <xdr:spPr bwMode="auto">
        <a:xfrm>
          <a:off x="828675" y="17822396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123</xdr:row>
      <xdr:rowOff>228600</xdr:rowOff>
    </xdr:from>
    <xdr:to>
      <xdr:col>0</xdr:col>
      <xdr:colOff>847725</xdr:colOff>
      <xdr:row>123</xdr:row>
      <xdr:rowOff>495300</xdr:rowOff>
    </xdr:to>
    <xdr:sp macro="" textlink="">
      <xdr:nvSpPr>
        <xdr:cNvPr id="55" name="CaixaDeTexto 9">
          <a:extLst>
            <a:ext uri="{FF2B5EF4-FFF2-40B4-BE49-F238E27FC236}">
              <a16:creationId xmlns:a16="http://schemas.microsoft.com/office/drawing/2014/main" id="{15698448-009C-48F6-AD10-8700AA5972A5}"/>
            </a:ext>
          </a:extLst>
        </xdr:cNvPr>
        <xdr:cNvSpPr>
          <a:spLocks noChangeArrowheads="1"/>
        </xdr:cNvSpPr>
      </xdr:nvSpPr>
      <xdr:spPr bwMode="auto">
        <a:xfrm>
          <a:off x="828675" y="17822396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140</xdr:row>
      <xdr:rowOff>228600</xdr:rowOff>
    </xdr:from>
    <xdr:to>
      <xdr:col>0</xdr:col>
      <xdr:colOff>285750</xdr:colOff>
      <xdr:row>140</xdr:row>
      <xdr:rowOff>495300</xdr:rowOff>
    </xdr:to>
    <xdr:sp macro="" textlink="">
      <xdr:nvSpPr>
        <xdr:cNvPr id="56" name="CaixaDeTexto 2">
          <a:extLst>
            <a:ext uri="{FF2B5EF4-FFF2-40B4-BE49-F238E27FC236}">
              <a16:creationId xmlns:a16="http://schemas.microsoft.com/office/drawing/2014/main" id="{C7346153-A703-4188-9E2A-0F2B09293258}"/>
            </a:ext>
          </a:extLst>
        </xdr:cNvPr>
        <xdr:cNvSpPr>
          <a:spLocks noChangeArrowheads="1"/>
        </xdr:cNvSpPr>
      </xdr:nvSpPr>
      <xdr:spPr bwMode="auto">
        <a:xfrm>
          <a:off x="114300" y="20511807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140</xdr:row>
      <xdr:rowOff>228600</xdr:rowOff>
    </xdr:from>
    <xdr:to>
      <xdr:col>0</xdr:col>
      <xdr:colOff>847725</xdr:colOff>
      <xdr:row>140</xdr:row>
      <xdr:rowOff>495300</xdr:rowOff>
    </xdr:to>
    <xdr:sp macro="" textlink="">
      <xdr:nvSpPr>
        <xdr:cNvPr id="57" name="CaixaDeTexto 9">
          <a:extLst>
            <a:ext uri="{FF2B5EF4-FFF2-40B4-BE49-F238E27FC236}">
              <a16:creationId xmlns:a16="http://schemas.microsoft.com/office/drawing/2014/main" id="{266C2608-32DB-47EB-9D52-EF6A77E1AAF3}"/>
            </a:ext>
          </a:extLst>
        </xdr:cNvPr>
        <xdr:cNvSpPr>
          <a:spLocks noChangeArrowheads="1"/>
        </xdr:cNvSpPr>
      </xdr:nvSpPr>
      <xdr:spPr bwMode="auto">
        <a:xfrm>
          <a:off x="828675" y="20511807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140</xdr:row>
      <xdr:rowOff>228600</xdr:rowOff>
    </xdr:from>
    <xdr:to>
      <xdr:col>0</xdr:col>
      <xdr:colOff>285750</xdr:colOff>
      <xdr:row>140</xdr:row>
      <xdr:rowOff>495300</xdr:rowOff>
    </xdr:to>
    <xdr:sp macro="" textlink="">
      <xdr:nvSpPr>
        <xdr:cNvPr id="58" name="CaixaDeTexto 2">
          <a:extLst>
            <a:ext uri="{FF2B5EF4-FFF2-40B4-BE49-F238E27FC236}">
              <a16:creationId xmlns:a16="http://schemas.microsoft.com/office/drawing/2014/main" id="{01C4B349-7280-4C2F-8CEB-5A2CE97DE4F8}"/>
            </a:ext>
          </a:extLst>
        </xdr:cNvPr>
        <xdr:cNvSpPr>
          <a:spLocks noChangeArrowheads="1"/>
        </xdr:cNvSpPr>
      </xdr:nvSpPr>
      <xdr:spPr bwMode="auto">
        <a:xfrm>
          <a:off x="114300" y="20511807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140</xdr:row>
      <xdr:rowOff>228600</xdr:rowOff>
    </xdr:from>
    <xdr:to>
      <xdr:col>0</xdr:col>
      <xdr:colOff>847725</xdr:colOff>
      <xdr:row>140</xdr:row>
      <xdr:rowOff>495300</xdr:rowOff>
    </xdr:to>
    <xdr:sp macro="" textlink="">
      <xdr:nvSpPr>
        <xdr:cNvPr id="59" name="CaixaDeTexto 9">
          <a:extLst>
            <a:ext uri="{FF2B5EF4-FFF2-40B4-BE49-F238E27FC236}">
              <a16:creationId xmlns:a16="http://schemas.microsoft.com/office/drawing/2014/main" id="{D782BED0-3FE5-476D-B79E-A9EE6A444EA3}"/>
            </a:ext>
          </a:extLst>
        </xdr:cNvPr>
        <xdr:cNvSpPr>
          <a:spLocks noChangeArrowheads="1"/>
        </xdr:cNvSpPr>
      </xdr:nvSpPr>
      <xdr:spPr bwMode="auto">
        <a:xfrm>
          <a:off x="828675" y="20511807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140</xdr:row>
      <xdr:rowOff>228600</xdr:rowOff>
    </xdr:from>
    <xdr:to>
      <xdr:col>0</xdr:col>
      <xdr:colOff>847725</xdr:colOff>
      <xdr:row>140</xdr:row>
      <xdr:rowOff>495300</xdr:rowOff>
    </xdr:to>
    <xdr:sp macro="" textlink="">
      <xdr:nvSpPr>
        <xdr:cNvPr id="60" name="CaixaDeTexto 9">
          <a:extLst>
            <a:ext uri="{FF2B5EF4-FFF2-40B4-BE49-F238E27FC236}">
              <a16:creationId xmlns:a16="http://schemas.microsoft.com/office/drawing/2014/main" id="{CB636D01-12EA-4A4B-931F-056644B470CD}"/>
            </a:ext>
          </a:extLst>
        </xdr:cNvPr>
        <xdr:cNvSpPr>
          <a:spLocks noChangeArrowheads="1"/>
        </xdr:cNvSpPr>
      </xdr:nvSpPr>
      <xdr:spPr bwMode="auto">
        <a:xfrm>
          <a:off x="828675" y="20511807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140</xdr:row>
      <xdr:rowOff>228600</xdr:rowOff>
    </xdr:from>
    <xdr:to>
      <xdr:col>0</xdr:col>
      <xdr:colOff>847725</xdr:colOff>
      <xdr:row>140</xdr:row>
      <xdr:rowOff>495300</xdr:rowOff>
    </xdr:to>
    <xdr:sp macro="" textlink="">
      <xdr:nvSpPr>
        <xdr:cNvPr id="61" name="CaixaDeTexto 9">
          <a:extLst>
            <a:ext uri="{FF2B5EF4-FFF2-40B4-BE49-F238E27FC236}">
              <a16:creationId xmlns:a16="http://schemas.microsoft.com/office/drawing/2014/main" id="{65350533-68F1-49AA-ACEB-5F54401C9F6D}"/>
            </a:ext>
          </a:extLst>
        </xdr:cNvPr>
        <xdr:cNvSpPr>
          <a:spLocks noChangeArrowheads="1"/>
        </xdr:cNvSpPr>
      </xdr:nvSpPr>
      <xdr:spPr bwMode="auto">
        <a:xfrm>
          <a:off x="828675" y="20511807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157</xdr:row>
      <xdr:rowOff>228600</xdr:rowOff>
    </xdr:from>
    <xdr:to>
      <xdr:col>0</xdr:col>
      <xdr:colOff>285750</xdr:colOff>
      <xdr:row>157</xdr:row>
      <xdr:rowOff>495300</xdr:rowOff>
    </xdr:to>
    <xdr:sp macro="" textlink="">
      <xdr:nvSpPr>
        <xdr:cNvPr id="62" name="CaixaDeTexto 2">
          <a:extLst>
            <a:ext uri="{FF2B5EF4-FFF2-40B4-BE49-F238E27FC236}">
              <a16:creationId xmlns:a16="http://schemas.microsoft.com/office/drawing/2014/main" id="{054A485C-A5B8-45D8-B1A1-47FE4FCDC54F}"/>
            </a:ext>
          </a:extLst>
        </xdr:cNvPr>
        <xdr:cNvSpPr>
          <a:spLocks noChangeArrowheads="1"/>
        </xdr:cNvSpPr>
      </xdr:nvSpPr>
      <xdr:spPr bwMode="auto">
        <a:xfrm>
          <a:off x="114300" y="23201219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157</xdr:row>
      <xdr:rowOff>228600</xdr:rowOff>
    </xdr:from>
    <xdr:to>
      <xdr:col>0</xdr:col>
      <xdr:colOff>847725</xdr:colOff>
      <xdr:row>157</xdr:row>
      <xdr:rowOff>495300</xdr:rowOff>
    </xdr:to>
    <xdr:sp macro="" textlink="">
      <xdr:nvSpPr>
        <xdr:cNvPr id="63" name="CaixaDeTexto 9">
          <a:extLst>
            <a:ext uri="{FF2B5EF4-FFF2-40B4-BE49-F238E27FC236}">
              <a16:creationId xmlns:a16="http://schemas.microsoft.com/office/drawing/2014/main" id="{03397ADA-4E92-47D7-A012-47FD2916F8DD}"/>
            </a:ext>
          </a:extLst>
        </xdr:cNvPr>
        <xdr:cNvSpPr>
          <a:spLocks noChangeArrowheads="1"/>
        </xdr:cNvSpPr>
      </xdr:nvSpPr>
      <xdr:spPr bwMode="auto">
        <a:xfrm>
          <a:off x="828675" y="23201219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157</xdr:row>
      <xdr:rowOff>228600</xdr:rowOff>
    </xdr:from>
    <xdr:to>
      <xdr:col>0</xdr:col>
      <xdr:colOff>285750</xdr:colOff>
      <xdr:row>157</xdr:row>
      <xdr:rowOff>495300</xdr:rowOff>
    </xdr:to>
    <xdr:sp macro="" textlink="">
      <xdr:nvSpPr>
        <xdr:cNvPr id="64" name="CaixaDeTexto 2">
          <a:extLst>
            <a:ext uri="{FF2B5EF4-FFF2-40B4-BE49-F238E27FC236}">
              <a16:creationId xmlns:a16="http://schemas.microsoft.com/office/drawing/2014/main" id="{B6C41D27-4713-4F4C-8514-297B9E941B50}"/>
            </a:ext>
          </a:extLst>
        </xdr:cNvPr>
        <xdr:cNvSpPr>
          <a:spLocks noChangeArrowheads="1"/>
        </xdr:cNvSpPr>
      </xdr:nvSpPr>
      <xdr:spPr bwMode="auto">
        <a:xfrm>
          <a:off x="114300" y="23201219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157</xdr:row>
      <xdr:rowOff>228600</xdr:rowOff>
    </xdr:from>
    <xdr:to>
      <xdr:col>0</xdr:col>
      <xdr:colOff>847725</xdr:colOff>
      <xdr:row>157</xdr:row>
      <xdr:rowOff>495300</xdr:rowOff>
    </xdr:to>
    <xdr:sp macro="" textlink="">
      <xdr:nvSpPr>
        <xdr:cNvPr id="65" name="CaixaDeTexto 9">
          <a:extLst>
            <a:ext uri="{FF2B5EF4-FFF2-40B4-BE49-F238E27FC236}">
              <a16:creationId xmlns:a16="http://schemas.microsoft.com/office/drawing/2014/main" id="{6CF067A4-7B42-4939-83D1-33FF87415772}"/>
            </a:ext>
          </a:extLst>
        </xdr:cNvPr>
        <xdr:cNvSpPr>
          <a:spLocks noChangeArrowheads="1"/>
        </xdr:cNvSpPr>
      </xdr:nvSpPr>
      <xdr:spPr bwMode="auto">
        <a:xfrm>
          <a:off x="828675" y="23201219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157</xdr:row>
      <xdr:rowOff>228600</xdr:rowOff>
    </xdr:from>
    <xdr:to>
      <xdr:col>0</xdr:col>
      <xdr:colOff>847725</xdr:colOff>
      <xdr:row>157</xdr:row>
      <xdr:rowOff>495300</xdr:rowOff>
    </xdr:to>
    <xdr:sp macro="" textlink="">
      <xdr:nvSpPr>
        <xdr:cNvPr id="66" name="CaixaDeTexto 9">
          <a:extLst>
            <a:ext uri="{FF2B5EF4-FFF2-40B4-BE49-F238E27FC236}">
              <a16:creationId xmlns:a16="http://schemas.microsoft.com/office/drawing/2014/main" id="{DB5492BD-4DA2-4133-9166-CDB52E7A5B2E}"/>
            </a:ext>
          </a:extLst>
        </xdr:cNvPr>
        <xdr:cNvSpPr>
          <a:spLocks noChangeArrowheads="1"/>
        </xdr:cNvSpPr>
      </xdr:nvSpPr>
      <xdr:spPr bwMode="auto">
        <a:xfrm>
          <a:off x="828675" y="23201219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157</xdr:row>
      <xdr:rowOff>228600</xdr:rowOff>
    </xdr:from>
    <xdr:to>
      <xdr:col>0</xdr:col>
      <xdr:colOff>847725</xdr:colOff>
      <xdr:row>157</xdr:row>
      <xdr:rowOff>495300</xdr:rowOff>
    </xdr:to>
    <xdr:sp macro="" textlink="">
      <xdr:nvSpPr>
        <xdr:cNvPr id="67" name="CaixaDeTexto 9">
          <a:extLst>
            <a:ext uri="{FF2B5EF4-FFF2-40B4-BE49-F238E27FC236}">
              <a16:creationId xmlns:a16="http://schemas.microsoft.com/office/drawing/2014/main" id="{2AAA9D70-6D81-49B2-83E5-C3A083370E98}"/>
            </a:ext>
          </a:extLst>
        </xdr:cNvPr>
        <xdr:cNvSpPr>
          <a:spLocks noChangeArrowheads="1"/>
        </xdr:cNvSpPr>
      </xdr:nvSpPr>
      <xdr:spPr bwMode="auto">
        <a:xfrm>
          <a:off x="828675" y="23201219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174</xdr:row>
      <xdr:rowOff>228600</xdr:rowOff>
    </xdr:from>
    <xdr:to>
      <xdr:col>0</xdr:col>
      <xdr:colOff>285750</xdr:colOff>
      <xdr:row>174</xdr:row>
      <xdr:rowOff>495300</xdr:rowOff>
    </xdr:to>
    <xdr:sp macro="" textlink="">
      <xdr:nvSpPr>
        <xdr:cNvPr id="68" name="CaixaDeTexto 2">
          <a:extLst>
            <a:ext uri="{FF2B5EF4-FFF2-40B4-BE49-F238E27FC236}">
              <a16:creationId xmlns:a16="http://schemas.microsoft.com/office/drawing/2014/main" id="{6F55137B-9143-4926-A757-A3E739AB3619}"/>
            </a:ext>
          </a:extLst>
        </xdr:cNvPr>
        <xdr:cNvSpPr>
          <a:spLocks noChangeArrowheads="1"/>
        </xdr:cNvSpPr>
      </xdr:nvSpPr>
      <xdr:spPr bwMode="auto">
        <a:xfrm>
          <a:off x="114300" y="25890631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174</xdr:row>
      <xdr:rowOff>228600</xdr:rowOff>
    </xdr:from>
    <xdr:to>
      <xdr:col>0</xdr:col>
      <xdr:colOff>847725</xdr:colOff>
      <xdr:row>174</xdr:row>
      <xdr:rowOff>495300</xdr:rowOff>
    </xdr:to>
    <xdr:sp macro="" textlink="">
      <xdr:nvSpPr>
        <xdr:cNvPr id="69" name="CaixaDeTexto 9">
          <a:extLst>
            <a:ext uri="{FF2B5EF4-FFF2-40B4-BE49-F238E27FC236}">
              <a16:creationId xmlns:a16="http://schemas.microsoft.com/office/drawing/2014/main" id="{4100F421-BE2C-45FE-9FBB-1DA3108235C1}"/>
            </a:ext>
          </a:extLst>
        </xdr:cNvPr>
        <xdr:cNvSpPr>
          <a:spLocks noChangeArrowheads="1"/>
        </xdr:cNvSpPr>
      </xdr:nvSpPr>
      <xdr:spPr bwMode="auto">
        <a:xfrm>
          <a:off x="828675" y="25890631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174</xdr:row>
      <xdr:rowOff>228600</xdr:rowOff>
    </xdr:from>
    <xdr:to>
      <xdr:col>0</xdr:col>
      <xdr:colOff>285750</xdr:colOff>
      <xdr:row>174</xdr:row>
      <xdr:rowOff>495300</xdr:rowOff>
    </xdr:to>
    <xdr:sp macro="" textlink="">
      <xdr:nvSpPr>
        <xdr:cNvPr id="70" name="CaixaDeTexto 2">
          <a:extLst>
            <a:ext uri="{FF2B5EF4-FFF2-40B4-BE49-F238E27FC236}">
              <a16:creationId xmlns:a16="http://schemas.microsoft.com/office/drawing/2014/main" id="{58CF4069-C12B-4B7F-AFE1-7AD5589D9B9E}"/>
            </a:ext>
          </a:extLst>
        </xdr:cNvPr>
        <xdr:cNvSpPr>
          <a:spLocks noChangeArrowheads="1"/>
        </xdr:cNvSpPr>
      </xdr:nvSpPr>
      <xdr:spPr bwMode="auto">
        <a:xfrm>
          <a:off x="114300" y="25890631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174</xdr:row>
      <xdr:rowOff>228600</xdr:rowOff>
    </xdr:from>
    <xdr:to>
      <xdr:col>0</xdr:col>
      <xdr:colOff>847725</xdr:colOff>
      <xdr:row>174</xdr:row>
      <xdr:rowOff>495300</xdr:rowOff>
    </xdr:to>
    <xdr:sp macro="" textlink="">
      <xdr:nvSpPr>
        <xdr:cNvPr id="71" name="CaixaDeTexto 9">
          <a:extLst>
            <a:ext uri="{FF2B5EF4-FFF2-40B4-BE49-F238E27FC236}">
              <a16:creationId xmlns:a16="http://schemas.microsoft.com/office/drawing/2014/main" id="{9211DA6E-3D55-4DEB-840B-B1072C5A2279}"/>
            </a:ext>
          </a:extLst>
        </xdr:cNvPr>
        <xdr:cNvSpPr>
          <a:spLocks noChangeArrowheads="1"/>
        </xdr:cNvSpPr>
      </xdr:nvSpPr>
      <xdr:spPr bwMode="auto">
        <a:xfrm>
          <a:off x="828675" y="25890631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174</xdr:row>
      <xdr:rowOff>228600</xdr:rowOff>
    </xdr:from>
    <xdr:to>
      <xdr:col>0</xdr:col>
      <xdr:colOff>847725</xdr:colOff>
      <xdr:row>174</xdr:row>
      <xdr:rowOff>495300</xdr:rowOff>
    </xdr:to>
    <xdr:sp macro="" textlink="">
      <xdr:nvSpPr>
        <xdr:cNvPr id="72" name="CaixaDeTexto 9">
          <a:extLst>
            <a:ext uri="{FF2B5EF4-FFF2-40B4-BE49-F238E27FC236}">
              <a16:creationId xmlns:a16="http://schemas.microsoft.com/office/drawing/2014/main" id="{92EF40E1-76D2-4601-B8C6-3D6E62355F1C}"/>
            </a:ext>
          </a:extLst>
        </xdr:cNvPr>
        <xdr:cNvSpPr>
          <a:spLocks noChangeArrowheads="1"/>
        </xdr:cNvSpPr>
      </xdr:nvSpPr>
      <xdr:spPr bwMode="auto">
        <a:xfrm>
          <a:off x="828675" y="25890631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174</xdr:row>
      <xdr:rowOff>228600</xdr:rowOff>
    </xdr:from>
    <xdr:to>
      <xdr:col>0</xdr:col>
      <xdr:colOff>847725</xdr:colOff>
      <xdr:row>174</xdr:row>
      <xdr:rowOff>495300</xdr:rowOff>
    </xdr:to>
    <xdr:sp macro="" textlink="">
      <xdr:nvSpPr>
        <xdr:cNvPr id="73" name="CaixaDeTexto 9">
          <a:extLst>
            <a:ext uri="{FF2B5EF4-FFF2-40B4-BE49-F238E27FC236}">
              <a16:creationId xmlns:a16="http://schemas.microsoft.com/office/drawing/2014/main" id="{CF5FF442-BE25-4D9D-B254-588839546325}"/>
            </a:ext>
          </a:extLst>
        </xdr:cNvPr>
        <xdr:cNvSpPr>
          <a:spLocks noChangeArrowheads="1"/>
        </xdr:cNvSpPr>
      </xdr:nvSpPr>
      <xdr:spPr bwMode="auto">
        <a:xfrm>
          <a:off x="828675" y="25890631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191</xdr:row>
      <xdr:rowOff>228600</xdr:rowOff>
    </xdr:from>
    <xdr:to>
      <xdr:col>0</xdr:col>
      <xdr:colOff>285750</xdr:colOff>
      <xdr:row>191</xdr:row>
      <xdr:rowOff>495300</xdr:rowOff>
    </xdr:to>
    <xdr:sp macro="" textlink="">
      <xdr:nvSpPr>
        <xdr:cNvPr id="74" name="CaixaDeTexto 2">
          <a:extLst>
            <a:ext uri="{FF2B5EF4-FFF2-40B4-BE49-F238E27FC236}">
              <a16:creationId xmlns:a16="http://schemas.microsoft.com/office/drawing/2014/main" id="{4EA59830-6DF0-4C2F-AC8A-55C4605E18C9}"/>
            </a:ext>
          </a:extLst>
        </xdr:cNvPr>
        <xdr:cNvSpPr>
          <a:spLocks noChangeArrowheads="1"/>
        </xdr:cNvSpPr>
      </xdr:nvSpPr>
      <xdr:spPr bwMode="auto">
        <a:xfrm>
          <a:off x="114300" y="28580043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191</xdr:row>
      <xdr:rowOff>228600</xdr:rowOff>
    </xdr:from>
    <xdr:to>
      <xdr:col>0</xdr:col>
      <xdr:colOff>847725</xdr:colOff>
      <xdr:row>191</xdr:row>
      <xdr:rowOff>495300</xdr:rowOff>
    </xdr:to>
    <xdr:sp macro="" textlink="">
      <xdr:nvSpPr>
        <xdr:cNvPr id="75" name="CaixaDeTexto 9">
          <a:extLst>
            <a:ext uri="{FF2B5EF4-FFF2-40B4-BE49-F238E27FC236}">
              <a16:creationId xmlns:a16="http://schemas.microsoft.com/office/drawing/2014/main" id="{86466366-38C7-4704-A161-186662270E04}"/>
            </a:ext>
          </a:extLst>
        </xdr:cNvPr>
        <xdr:cNvSpPr>
          <a:spLocks noChangeArrowheads="1"/>
        </xdr:cNvSpPr>
      </xdr:nvSpPr>
      <xdr:spPr bwMode="auto">
        <a:xfrm>
          <a:off x="828675" y="28580043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191</xdr:row>
      <xdr:rowOff>228600</xdr:rowOff>
    </xdr:from>
    <xdr:to>
      <xdr:col>0</xdr:col>
      <xdr:colOff>285750</xdr:colOff>
      <xdr:row>191</xdr:row>
      <xdr:rowOff>495300</xdr:rowOff>
    </xdr:to>
    <xdr:sp macro="" textlink="">
      <xdr:nvSpPr>
        <xdr:cNvPr id="76" name="CaixaDeTexto 2">
          <a:extLst>
            <a:ext uri="{FF2B5EF4-FFF2-40B4-BE49-F238E27FC236}">
              <a16:creationId xmlns:a16="http://schemas.microsoft.com/office/drawing/2014/main" id="{0BD7E0D3-523C-42EF-A988-E6AAC823DC9B}"/>
            </a:ext>
          </a:extLst>
        </xdr:cNvPr>
        <xdr:cNvSpPr>
          <a:spLocks noChangeArrowheads="1"/>
        </xdr:cNvSpPr>
      </xdr:nvSpPr>
      <xdr:spPr bwMode="auto">
        <a:xfrm>
          <a:off x="114300" y="28580043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191</xdr:row>
      <xdr:rowOff>228600</xdr:rowOff>
    </xdr:from>
    <xdr:to>
      <xdr:col>0</xdr:col>
      <xdr:colOff>847725</xdr:colOff>
      <xdr:row>191</xdr:row>
      <xdr:rowOff>495300</xdr:rowOff>
    </xdr:to>
    <xdr:sp macro="" textlink="">
      <xdr:nvSpPr>
        <xdr:cNvPr id="77" name="CaixaDeTexto 9">
          <a:extLst>
            <a:ext uri="{FF2B5EF4-FFF2-40B4-BE49-F238E27FC236}">
              <a16:creationId xmlns:a16="http://schemas.microsoft.com/office/drawing/2014/main" id="{6CE43269-DD9B-4E3B-B4B3-B0415963DCC6}"/>
            </a:ext>
          </a:extLst>
        </xdr:cNvPr>
        <xdr:cNvSpPr>
          <a:spLocks noChangeArrowheads="1"/>
        </xdr:cNvSpPr>
      </xdr:nvSpPr>
      <xdr:spPr bwMode="auto">
        <a:xfrm>
          <a:off x="828675" y="28580043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191</xdr:row>
      <xdr:rowOff>228600</xdr:rowOff>
    </xdr:from>
    <xdr:to>
      <xdr:col>0</xdr:col>
      <xdr:colOff>847725</xdr:colOff>
      <xdr:row>191</xdr:row>
      <xdr:rowOff>495300</xdr:rowOff>
    </xdr:to>
    <xdr:sp macro="" textlink="">
      <xdr:nvSpPr>
        <xdr:cNvPr id="78" name="CaixaDeTexto 9">
          <a:extLst>
            <a:ext uri="{FF2B5EF4-FFF2-40B4-BE49-F238E27FC236}">
              <a16:creationId xmlns:a16="http://schemas.microsoft.com/office/drawing/2014/main" id="{32CBB061-0976-4096-BB41-CB8A009CDD23}"/>
            </a:ext>
          </a:extLst>
        </xdr:cNvPr>
        <xdr:cNvSpPr>
          <a:spLocks noChangeArrowheads="1"/>
        </xdr:cNvSpPr>
      </xdr:nvSpPr>
      <xdr:spPr bwMode="auto">
        <a:xfrm>
          <a:off x="828675" y="28580043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191</xdr:row>
      <xdr:rowOff>228600</xdr:rowOff>
    </xdr:from>
    <xdr:to>
      <xdr:col>0</xdr:col>
      <xdr:colOff>847725</xdr:colOff>
      <xdr:row>191</xdr:row>
      <xdr:rowOff>495300</xdr:rowOff>
    </xdr:to>
    <xdr:sp macro="" textlink="">
      <xdr:nvSpPr>
        <xdr:cNvPr id="79" name="CaixaDeTexto 9">
          <a:extLst>
            <a:ext uri="{FF2B5EF4-FFF2-40B4-BE49-F238E27FC236}">
              <a16:creationId xmlns:a16="http://schemas.microsoft.com/office/drawing/2014/main" id="{2F6CC68C-3D07-4DE1-A751-4A5A7DE0CAAB}"/>
            </a:ext>
          </a:extLst>
        </xdr:cNvPr>
        <xdr:cNvSpPr>
          <a:spLocks noChangeArrowheads="1"/>
        </xdr:cNvSpPr>
      </xdr:nvSpPr>
      <xdr:spPr bwMode="auto">
        <a:xfrm>
          <a:off x="828675" y="28580043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208</xdr:row>
      <xdr:rowOff>228600</xdr:rowOff>
    </xdr:from>
    <xdr:to>
      <xdr:col>0</xdr:col>
      <xdr:colOff>285750</xdr:colOff>
      <xdr:row>208</xdr:row>
      <xdr:rowOff>495300</xdr:rowOff>
    </xdr:to>
    <xdr:sp macro="" textlink="">
      <xdr:nvSpPr>
        <xdr:cNvPr id="80" name="CaixaDeTexto 2">
          <a:extLst>
            <a:ext uri="{FF2B5EF4-FFF2-40B4-BE49-F238E27FC236}">
              <a16:creationId xmlns:a16="http://schemas.microsoft.com/office/drawing/2014/main" id="{1C3760BE-18BA-44EA-95C4-F222F9C74F29}"/>
            </a:ext>
          </a:extLst>
        </xdr:cNvPr>
        <xdr:cNvSpPr>
          <a:spLocks noChangeArrowheads="1"/>
        </xdr:cNvSpPr>
      </xdr:nvSpPr>
      <xdr:spPr bwMode="auto">
        <a:xfrm>
          <a:off x="114300" y="31269454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208</xdr:row>
      <xdr:rowOff>228600</xdr:rowOff>
    </xdr:from>
    <xdr:to>
      <xdr:col>0</xdr:col>
      <xdr:colOff>847725</xdr:colOff>
      <xdr:row>208</xdr:row>
      <xdr:rowOff>495300</xdr:rowOff>
    </xdr:to>
    <xdr:sp macro="" textlink="">
      <xdr:nvSpPr>
        <xdr:cNvPr id="81" name="CaixaDeTexto 9">
          <a:extLst>
            <a:ext uri="{FF2B5EF4-FFF2-40B4-BE49-F238E27FC236}">
              <a16:creationId xmlns:a16="http://schemas.microsoft.com/office/drawing/2014/main" id="{FD380613-2307-4894-BA5D-BCE39BDF9773}"/>
            </a:ext>
          </a:extLst>
        </xdr:cNvPr>
        <xdr:cNvSpPr>
          <a:spLocks noChangeArrowheads="1"/>
        </xdr:cNvSpPr>
      </xdr:nvSpPr>
      <xdr:spPr bwMode="auto">
        <a:xfrm>
          <a:off x="828675" y="31269454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208</xdr:row>
      <xdr:rowOff>228600</xdr:rowOff>
    </xdr:from>
    <xdr:to>
      <xdr:col>0</xdr:col>
      <xdr:colOff>285750</xdr:colOff>
      <xdr:row>208</xdr:row>
      <xdr:rowOff>495300</xdr:rowOff>
    </xdr:to>
    <xdr:sp macro="" textlink="">
      <xdr:nvSpPr>
        <xdr:cNvPr id="82" name="CaixaDeTexto 2">
          <a:extLst>
            <a:ext uri="{FF2B5EF4-FFF2-40B4-BE49-F238E27FC236}">
              <a16:creationId xmlns:a16="http://schemas.microsoft.com/office/drawing/2014/main" id="{DD1D032E-82C5-4253-892A-093FCF79B59F}"/>
            </a:ext>
          </a:extLst>
        </xdr:cNvPr>
        <xdr:cNvSpPr>
          <a:spLocks noChangeArrowheads="1"/>
        </xdr:cNvSpPr>
      </xdr:nvSpPr>
      <xdr:spPr bwMode="auto">
        <a:xfrm>
          <a:off x="114300" y="31269454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208</xdr:row>
      <xdr:rowOff>228600</xdr:rowOff>
    </xdr:from>
    <xdr:to>
      <xdr:col>0</xdr:col>
      <xdr:colOff>847725</xdr:colOff>
      <xdr:row>208</xdr:row>
      <xdr:rowOff>495300</xdr:rowOff>
    </xdr:to>
    <xdr:sp macro="" textlink="">
      <xdr:nvSpPr>
        <xdr:cNvPr id="83" name="CaixaDeTexto 9">
          <a:extLst>
            <a:ext uri="{FF2B5EF4-FFF2-40B4-BE49-F238E27FC236}">
              <a16:creationId xmlns:a16="http://schemas.microsoft.com/office/drawing/2014/main" id="{B5C5CA1B-76DF-4D8C-A399-8B71BCE547CB}"/>
            </a:ext>
          </a:extLst>
        </xdr:cNvPr>
        <xdr:cNvSpPr>
          <a:spLocks noChangeArrowheads="1"/>
        </xdr:cNvSpPr>
      </xdr:nvSpPr>
      <xdr:spPr bwMode="auto">
        <a:xfrm>
          <a:off x="828675" y="31269454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208</xdr:row>
      <xdr:rowOff>228600</xdr:rowOff>
    </xdr:from>
    <xdr:to>
      <xdr:col>0</xdr:col>
      <xdr:colOff>847725</xdr:colOff>
      <xdr:row>208</xdr:row>
      <xdr:rowOff>495300</xdr:rowOff>
    </xdr:to>
    <xdr:sp macro="" textlink="">
      <xdr:nvSpPr>
        <xdr:cNvPr id="84" name="CaixaDeTexto 9">
          <a:extLst>
            <a:ext uri="{FF2B5EF4-FFF2-40B4-BE49-F238E27FC236}">
              <a16:creationId xmlns:a16="http://schemas.microsoft.com/office/drawing/2014/main" id="{A4F53C93-5F4B-46CB-BF4B-FB69A373CF04}"/>
            </a:ext>
          </a:extLst>
        </xdr:cNvPr>
        <xdr:cNvSpPr>
          <a:spLocks noChangeArrowheads="1"/>
        </xdr:cNvSpPr>
      </xdr:nvSpPr>
      <xdr:spPr bwMode="auto">
        <a:xfrm>
          <a:off x="828675" y="31269454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208</xdr:row>
      <xdr:rowOff>228600</xdr:rowOff>
    </xdr:from>
    <xdr:to>
      <xdr:col>0</xdr:col>
      <xdr:colOff>847725</xdr:colOff>
      <xdr:row>208</xdr:row>
      <xdr:rowOff>495300</xdr:rowOff>
    </xdr:to>
    <xdr:sp macro="" textlink="">
      <xdr:nvSpPr>
        <xdr:cNvPr id="85" name="CaixaDeTexto 9">
          <a:extLst>
            <a:ext uri="{FF2B5EF4-FFF2-40B4-BE49-F238E27FC236}">
              <a16:creationId xmlns:a16="http://schemas.microsoft.com/office/drawing/2014/main" id="{18B05016-EA66-4F30-82DA-69459ACAFFBF}"/>
            </a:ext>
          </a:extLst>
        </xdr:cNvPr>
        <xdr:cNvSpPr>
          <a:spLocks noChangeArrowheads="1"/>
        </xdr:cNvSpPr>
      </xdr:nvSpPr>
      <xdr:spPr bwMode="auto">
        <a:xfrm>
          <a:off x="828675" y="31269454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225</xdr:row>
      <xdr:rowOff>228600</xdr:rowOff>
    </xdr:from>
    <xdr:to>
      <xdr:col>0</xdr:col>
      <xdr:colOff>285750</xdr:colOff>
      <xdr:row>225</xdr:row>
      <xdr:rowOff>495300</xdr:rowOff>
    </xdr:to>
    <xdr:sp macro="" textlink="">
      <xdr:nvSpPr>
        <xdr:cNvPr id="86" name="CaixaDeTexto 2">
          <a:extLst>
            <a:ext uri="{FF2B5EF4-FFF2-40B4-BE49-F238E27FC236}">
              <a16:creationId xmlns:a16="http://schemas.microsoft.com/office/drawing/2014/main" id="{A6DD4B04-E050-49CA-B2AF-045567295A90}"/>
            </a:ext>
          </a:extLst>
        </xdr:cNvPr>
        <xdr:cNvSpPr>
          <a:spLocks noChangeArrowheads="1"/>
        </xdr:cNvSpPr>
      </xdr:nvSpPr>
      <xdr:spPr bwMode="auto">
        <a:xfrm>
          <a:off x="114300" y="33958866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225</xdr:row>
      <xdr:rowOff>228600</xdr:rowOff>
    </xdr:from>
    <xdr:to>
      <xdr:col>0</xdr:col>
      <xdr:colOff>847725</xdr:colOff>
      <xdr:row>225</xdr:row>
      <xdr:rowOff>495300</xdr:rowOff>
    </xdr:to>
    <xdr:sp macro="" textlink="">
      <xdr:nvSpPr>
        <xdr:cNvPr id="87" name="CaixaDeTexto 9">
          <a:extLst>
            <a:ext uri="{FF2B5EF4-FFF2-40B4-BE49-F238E27FC236}">
              <a16:creationId xmlns:a16="http://schemas.microsoft.com/office/drawing/2014/main" id="{54045E25-8EC1-4D99-B8F2-6783BCE12A7D}"/>
            </a:ext>
          </a:extLst>
        </xdr:cNvPr>
        <xdr:cNvSpPr>
          <a:spLocks noChangeArrowheads="1"/>
        </xdr:cNvSpPr>
      </xdr:nvSpPr>
      <xdr:spPr bwMode="auto">
        <a:xfrm>
          <a:off x="828675" y="33958866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225</xdr:row>
      <xdr:rowOff>228600</xdr:rowOff>
    </xdr:from>
    <xdr:to>
      <xdr:col>0</xdr:col>
      <xdr:colOff>285750</xdr:colOff>
      <xdr:row>225</xdr:row>
      <xdr:rowOff>495300</xdr:rowOff>
    </xdr:to>
    <xdr:sp macro="" textlink="">
      <xdr:nvSpPr>
        <xdr:cNvPr id="88" name="CaixaDeTexto 2">
          <a:extLst>
            <a:ext uri="{FF2B5EF4-FFF2-40B4-BE49-F238E27FC236}">
              <a16:creationId xmlns:a16="http://schemas.microsoft.com/office/drawing/2014/main" id="{582896E8-5D16-4677-A35B-44BBF743B5F7}"/>
            </a:ext>
          </a:extLst>
        </xdr:cNvPr>
        <xdr:cNvSpPr>
          <a:spLocks noChangeArrowheads="1"/>
        </xdr:cNvSpPr>
      </xdr:nvSpPr>
      <xdr:spPr bwMode="auto">
        <a:xfrm>
          <a:off x="114300" y="33958866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225</xdr:row>
      <xdr:rowOff>228600</xdr:rowOff>
    </xdr:from>
    <xdr:to>
      <xdr:col>0</xdr:col>
      <xdr:colOff>847725</xdr:colOff>
      <xdr:row>225</xdr:row>
      <xdr:rowOff>495300</xdr:rowOff>
    </xdr:to>
    <xdr:sp macro="" textlink="">
      <xdr:nvSpPr>
        <xdr:cNvPr id="89" name="CaixaDeTexto 9">
          <a:extLst>
            <a:ext uri="{FF2B5EF4-FFF2-40B4-BE49-F238E27FC236}">
              <a16:creationId xmlns:a16="http://schemas.microsoft.com/office/drawing/2014/main" id="{EBB81AAC-367E-45AB-9DB3-51BD111E01D1}"/>
            </a:ext>
          </a:extLst>
        </xdr:cNvPr>
        <xdr:cNvSpPr>
          <a:spLocks noChangeArrowheads="1"/>
        </xdr:cNvSpPr>
      </xdr:nvSpPr>
      <xdr:spPr bwMode="auto">
        <a:xfrm>
          <a:off x="828675" y="33958866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225</xdr:row>
      <xdr:rowOff>228600</xdr:rowOff>
    </xdr:from>
    <xdr:to>
      <xdr:col>0</xdr:col>
      <xdr:colOff>847725</xdr:colOff>
      <xdr:row>225</xdr:row>
      <xdr:rowOff>495300</xdr:rowOff>
    </xdr:to>
    <xdr:sp macro="" textlink="">
      <xdr:nvSpPr>
        <xdr:cNvPr id="90" name="CaixaDeTexto 9">
          <a:extLst>
            <a:ext uri="{FF2B5EF4-FFF2-40B4-BE49-F238E27FC236}">
              <a16:creationId xmlns:a16="http://schemas.microsoft.com/office/drawing/2014/main" id="{0897BF7C-38AC-4E73-9EF9-DD2F54F5DD96}"/>
            </a:ext>
          </a:extLst>
        </xdr:cNvPr>
        <xdr:cNvSpPr>
          <a:spLocks noChangeArrowheads="1"/>
        </xdr:cNvSpPr>
      </xdr:nvSpPr>
      <xdr:spPr bwMode="auto">
        <a:xfrm>
          <a:off x="828675" y="33958866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225</xdr:row>
      <xdr:rowOff>228600</xdr:rowOff>
    </xdr:from>
    <xdr:to>
      <xdr:col>0</xdr:col>
      <xdr:colOff>847725</xdr:colOff>
      <xdr:row>225</xdr:row>
      <xdr:rowOff>495300</xdr:rowOff>
    </xdr:to>
    <xdr:sp macro="" textlink="">
      <xdr:nvSpPr>
        <xdr:cNvPr id="91" name="CaixaDeTexto 9">
          <a:extLst>
            <a:ext uri="{FF2B5EF4-FFF2-40B4-BE49-F238E27FC236}">
              <a16:creationId xmlns:a16="http://schemas.microsoft.com/office/drawing/2014/main" id="{E90CA91C-93E0-4A65-A69C-B31BF389465E}"/>
            </a:ext>
          </a:extLst>
        </xdr:cNvPr>
        <xdr:cNvSpPr>
          <a:spLocks noChangeArrowheads="1"/>
        </xdr:cNvSpPr>
      </xdr:nvSpPr>
      <xdr:spPr bwMode="auto">
        <a:xfrm>
          <a:off x="828675" y="33958866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0</xdr:col>
      <xdr:colOff>114300</xdr:colOff>
      <xdr:row>242</xdr:row>
      <xdr:rowOff>228600</xdr:rowOff>
    </xdr:from>
    <xdr:to>
      <xdr:col>0</xdr:col>
      <xdr:colOff>285750</xdr:colOff>
      <xdr:row>242</xdr:row>
      <xdr:rowOff>495300</xdr:rowOff>
    </xdr:to>
    <xdr:sp macro="" textlink="">
      <xdr:nvSpPr>
        <xdr:cNvPr id="92" name="CaixaDeTexto 2">
          <a:extLst>
            <a:ext uri="{FF2B5EF4-FFF2-40B4-BE49-F238E27FC236}">
              <a16:creationId xmlns:a16="http://schemas.microsoft.com/office/drawing/2014/main" id="{91B99BE8-B1F7-49AC-84E2-8C386F964BBD}"/>
            </a:ext>
          </a:extLst>
        </xdr:cNvPr>
        <xdr:cNvSpPr>
          <a:spLocks noChangeArrowheads="1"/>
        </xdr:cNvSpPr>
      </xdr:nvSpPr>
      <xdr:spPr bwMode="auto">
        <a:xfrm>
          <a:off x="114300" y="36648278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242</xdr:row>
      <xdr:rowOff>228600</xdr:rowOff>
    </xdr:from>
    <xdr:to>
      <xdr:col>0</xdr:col>
      <xdr:colOff>847725</xdr:colOff>
      <xdr:row>242</xdr:row>
      <xdr:rowOff>495300</xdr:rowOff>
    </xdr:to>
    <xdr:sp macro="" textlink="">
      <xdr:nvSpPr>
        <xdr:cNvPr id="93" name="CaixaDeTexto 9">
          <a:extLst>
            <a:ext uri="{FF2B5EF4-FFF2-40B4-BE49-F238E27FC236}">
              <a16:creationId xmlns:a16="http://schemas.microsoft.com/office/drawing/2014/main" id="{E1CF7313-2120-473F-B728-735A2D3E0758}"/>
            </a:ext>
          </a:extLst>
        </xdr:cNvPr>
        <xdr:cNvSpPr>
          <a:spLocks noChangeArrowheads="1"/>
        </xdr:cNvSpPr>
      </xdr:nvSpPr>
      <xdr:spPr bwMode="auto">
        <a:xfrm>
          <a:off x="828675" y="36648278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242</xdr:row>
      <xdr:rowOff>228600</xdr:rowOff>
    </xdr:from>
    <xdr:to>
      <xdr:col>0</xdr:col>
      <xdr:colOff>285750</xdr:colOff>
      <xdr:row>242</xdr:row>
      <xdr:rowOff>495300</xdr:rowOff>
    </xdr:to>
    <xdr:sp macro="" textlink="">
      <xdr:nvSpPr>
        <xdr:cNvPr id="94" name="CaixaDeTexto 2">
          <a:extLst>
            <a:ext uri="{FF2B5EF4-FFF2-40B4-BE49-F238E27FC236}">
              <a16:creationId xmlns:a16="http://schemas.microsoft.com/office/drawing/2014/main" id="{0A74C9B8-1D1B-490A-B707-D25DA1D8548B}"/>
            </a:ext>
          </a:extLst>
        </xdr:cNvPr>
        <xdr:cNvSpPr>
          <a:spLocks noChangeArrowheads="1"/>
        </xdr:cNvSpPr>
      </xdr:nvSpPr>
      <xdr:spPr bwMode="auto">
        <a:xfrm>
          <a:off x="114300" y="36648278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242</xdr:row>
      <xdr:rowOff>228600</xdr:rowOff>
    </xdr:from>
    <xdr:to>
      <xdr:col>0</xdr:col>
      <xdr:colOff>847725</xdr:colOff>
      <xdr:row>242</xdr:row>
      <xdr:rowOff>495300</xdr:rowOff>
    </xdr:to>
    <xdr:sp macro="" textlink="">
      <xdr:nvSpPr>
        <xdr:cNvPr id="95" name="CaixaDeTexto 9">
          <a:extLst>
            <a:ext uri="{FF2B5EF4-FFF2-40B4-BE49-F238E27FC236}">
              <a16:creationId xmlns:a16="http://schemas.microsoft.com/office/drawing/2014/main" id="{00AD016A-F6F1-44B8-A4D4-4CFEA326F907}"/>
            </a:ext>
          </a:extLst>
        </xdr:cNvPr>
        <xdr:cNvSpPr>
          <a:spLocks noChangeArrowheads="1"/>
        </xdr:cNvSpPr>
      </xdr:nvSpPr>
      <xdr:spPr bwMode="auto">
        <a:xfrm>
          <a:off x="828675" y="36648278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242</xdr:row>
      <xdr:rowOff>228600</xdr:rowOff>
    </xdr:from>
    <xdr:to>
      <xdr:col>0</xdr:col>
      <xdr:colOff>847725</xdr:colOff>
      <xdr:row>242</xdr:row>
      <xdr:rowOff>495300</xdr:rowOff>
    </xdr:to>
    <xdr:sp macro="" textlink="">
      <xdr:nvSpPr>
        <xdr:cNvPr id="96" name="CaixaDeTexto 9">
          <a:extLst>
            <a:ext uri="{FF2B5EF4-FFF2-40B4-BE49-F238E27FC236}">
              <a16:creationId xmlns:a16="http://schemas.microsoft.com/office/drawing/2014/main" id="{6807D1FA-652F-4693-8FE3-B1C8109C487D}"/>
            </a:ext>
          </a:extLst>
        </xdr:cNvPr>
        <xdr:cNvSpPr>
          <a:spLocks noChangeArrowheads="1"/>
        </xdr:cNvSpPr>
      </xdr:nvSpPr>
      <xdr:spPr bwMode="auto">
        <a:xfrm>
          <a:off x="828675" y="36648278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242</xdr:row>
      <xdr:rowOff>228600</xdr:rowOff>
    </xdr:from>
    <xdr:to>
      <xdr:col>0</xdr:col>
      <xdr:colOff>847725</xdr:colOff>
      <xdr:row>242</xdr:row>
      <xdr:rowOff>495300</xdr:rowOff>
    </xdr:to>
    <xdr:sp macro="" textlink="">
      <xdr:nvSpPr>
        <xdr:cNvPr id="97" name="CaixaDeTexto 9">
          <a:extLst>
            <a:ext uri="{FF2B5EF4-FFF2-40B4-BE49-F238E27FC236}">
              <a16:creationId xmlns:a16="http://schemas.microsoft.com/office/drawing/2014/main" id="{926E97F6-F897-48E2-BEA0-BEEBA5F7413F}"/>
            </a:ext>
          </a:extLst>
        </xdr:cNvPr>
        <xdr:cNvSpPr>
          <a:spLocks noChangeArrowheads="1"/>
        </xdr:cNvSpPr>
      </xdr:nvSpPr>
      <xdr:spPr bwMode="auto">
        <a:xfrm>
          <a:off x="828675" y="36648278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t-BR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7C9EA-E305-4BB3-8C72-FE462AC26F82}">
  <sheetPr>
    <pageSetUpPr fitToPage="1"/>
  </sheetPr>
  <dimension ref="A1:G89"/>
  <sheetViews>
    <sheetView tabSelected="1" view="pageBreakPreview" zoomScale="90" zoomScaleNormal="100" zoomScaleSheetLayoutView="90" workbookViewId="0">
      <selection activeCell="D18" sqref="D18"/>
    </sheetView>
  </sheetViews>
  <sheetFormatPr defaultColWidth="0" defaultRowHeight="12" zeroHeight="1" x14ac:dyDescent="0.2"/>
  <cols>
    <col min="1" max="1" width="8.85546875" style="148" customWidth="1"/>
    <col min="2" max="2" width="42" style="148" customWidth="1"/>
    <col min="3" max="3" width="12.7109375" style="148" bestFit="1" customWidth="1"/>
    <col min="4" max="5" width="12.7109375" style="148" customWidth="1"/>
    <col min="6" max="6" width="12" style="148" bestFit="1" customWidth="1"/>
    <col min="7" max="7" width="11" style="148" bestFit="1" customWidth="1"/>
    <col min="8" max="16384" width="8.85546875" style="148" hidden="1"/>
  </cols>
  <sheetData>
    <row r="1" spans="1:7" x14ac:dyDescent="0.2">
      <c r="A1" s="6" t="s">
        <v>220</v>
      </c>
    </row>
    <row r="2" spans="1:7" x14ac:dyDescent="0.2">
      <c r="A2" s="6" t="s">
        <v>221</v>
      </c>
    </row>
    <row r="3" spans="1:7" x14ac:dyDescent="0.2">
      <c r="A3" s="6" t="s">
        <v>222</v>
      </c>
    </row>
    <row r="4" spans="1:7" x14ac:dyDescent="0.2">
      <c r="A4" s="6" t="s">
        <v>223</v>
      </c>
    </row>
    <row r="5" spans="1:7" x14ac:dyDescent="0.2">
      <c r="A5" s="6" t="s">
        <v>224</v>
      </c>
    </row>
    <row r="6" spans="1:7" x14ac:dyDescent="0.2">
      <c r="A6" s="165"/>
      <c r="B6" s="165"/>
      <c r="C6" s="165"/>
      <c r="D6" s="165"/>
      <c r="E6" s="165"/>
      <c r="F6" s="165"/>
      <c r="G6" s="165"/>
    </row>
    <row r="7" spans="1:7" x14ac:dyDescent="0.2">
      <c r="A7" s="148" t="s">
        <v>225</v>
      </c>
    </row>
    <row r="8" spans="1:7" x14ac:dyDescent="0.2">
      <c r="A8" s="148" t="s">
        <v>226</v>
      </c>
    </row>
    <row r="9" spans="1:7" x14ac:dyDescent="0.2">
      <c r="A9" s="148" t="s">
        <v>216</v>
      </c>
    </row>
    <row r="10" spans="1:7" x14ac:dyDescent="0.2">
      <c r="A10" s="166"/>
      <c r="B10" s="166"/>
      <c r="C10" s="166"/>
      <c r="D10" s="166"/>
      <c r="E10" s="166"/>
      <c r="F10" s="166"/>
      <c r="G10" s="166"/>
    </row>
    <row r="11" spans="1:7" ht="12.75" x14ac:dyDescent="0.2">
      <c r="A11" s="177" t="s">
        <v>181</v>
      </c>
      <c r="B11" s="177"/>
      <c r="C11" s="177"/>
      <c r="D11" s="177"/>
      <c r="E11" s="177"/>
      <c r="F11" s="177"/>
      <c r="G11" s="177"/>
    </row>
    <row r="12" spans="1:7" x14ac:dyDescent="0.2">
      <c r="A12" s="149"/>
    </row>
    <row r="13" spans="1:7" x14ac:dyDescent="0.2">
      <c r="A13" s="173" t="s">
        <v>182</v>
      </c>
      <c r="B13" s="173"/>
      <c r="C13" s="173"/>
      <c r="D13" s="173"/>
      <c r="E13" s="173"/>
      <c r="F13" s="173"/>
      <c r="G13" s="173"/>
    </row>
    <row r="14" spans="1:7" x14ac:dyDescent="0.2">
      <c r="A14" s="156" t="s">
        <v>175</v>
      </c>
      <c r="B14" s="156" t="s">
        <v>176</v>
      </c>
      <c r="C14" s="156" t="s">
        <v>177</v>
      </c>
      <c r="D14" s="156" t="s">
        <v>178</v>
      </c>
      <c r="E14" s="156" t="s">
        <v>179</v>
      </c>
      <c r="F14" s="156" t="s">
        <v>41</v>
      </c>
      <c r="G14" s="156" t="s">
        <v>180</v>
      </c>
    </row>
    <row r="15" spans="1:7" x14ac:dyDescent="0.2">
      <c r="A15" s="153">
        <v>1</v>
      </c>
      <c r="B15" s="150" t="s">
        <v>46</v>
      </c>
      <c r="C15" s="161"/>
      <c r="D15" s="152">
        <f t="shared" ref="D15:D27" si="0">C15*G$45</f>
        <v>0</v>
      </c>
      <c r="E15" s="152">
        <f>C15+D15</f>
        <v>0</v>
      </c>
      <c r="F15" s="153">
        <v>176</v>
      </c>
      <c r="G15" s="157">
        <f t="shared" ref="G15:G27" si="1">TRUNC((E15/F15),2)</f>
        <v>0</v>
      </c>
    </row>
    <row r="16" spans="1:7" x14ac:dyDescent="0.2">
      <c r="A16" s="153">
        <v>2</v>
      </c>
      <c r="B16" s="150" t="s">
        <v>47</v>
      </c>
      <c r="C16" s="161"/>
      <c r="D16" s="152">
        <f t="shared" si="0"/>
        <v>0</v>
      </c>
      <c r="E16" s="152">
        <f t="shared" ref="E16:E27" si="2">C16+D16</f>
        <v>0</v>
      </c>
      <c r="F16" s="153">
        <v>176</v>
      </c>
      <c r="G16" s="157">
        <f t="shared" si="1"/>
        <v>0</v>
      </c>
    </row>
    <row r="17" spans="1:7" x14ac:dyDescent="0.2">
      <c r="A17" s="153">
        <v>3</v>
      </c>
      <c r="B17" s="150" t="s">
        <v>48</v>
      </c>
      <c r="C17" s="161"/>
      <c r="D17" s="152">
        <f t="shared" si="0"/>
        <v>0</v>
      </c>
      <c r="E17" s="152">
        <f t="shared" si="2"/>
        <v>0</v>
      </c>
      <c r="F17" s="153">
        <v>176</v>
      </c>
      <c r="G17" s="157">
        <f t="shared" si="1"/>
        <v>0</v>
      </c>
    </row>
    <row r="18" spans="1:7" x14ac:dyDescent="0.2">
      <c r="A18" s="153">
        <v>4</v>
      </c>
      <c r="B18" s="150" t="s">
        <v>49</v>
      </c>
      <c r="C18" s="161"/>
      <c r="D18" s="152">
        <f t="shared" si="0"/>
        <v>0</v>
      </c>
      <c r="E18" s="152">
        <f t="shared" si="2"/>
        <v>0</v>
      </c>
      <c r="F18" s="153">
        <v>176</v>
      </c>
      <c r="G18" s="157">
        <f t="shared" si="1"/>
        <v>0</v>
      </c>
    </row>
    <row r="19" spans="1:7" x14ac:dyDescent="0.2">
      <c r="A19" s="153">
        <v>5</v>
      </c>
      <c r="B19" s="150" t="s">
        <v>50</v>
      </c>
      <c r="C19" s="161"/>
      <c r="D19" s="152">
        <f t="shared" si="0"/>
        <v>0</v>
      </c>
      <c r="E19" s="152">
        <f t="shared" si="2"/>
        <v>0</v>
      </c>
      <c r="F19" s="153">
        <v>176</v>
      </c>
      <c r="G19" s="157">
        <f t="shared" si="1"/>
        <v>0</v>
      </c>
    </row>
    <row r="20" spans="1:7" x14ac:dyDescent="0.2">
      <c r="A20" s="153">
        <v>6</v>
      </c>
      <c r="B20" s="150" t="s">
        <v>51</v>
      </c>
      <c r="C20" s="161"/>
      <c r="D20" s="152">
        <f t="shared" si="0"/>
        <v>0</v>
      </c>
      <c r="E20" s="152">
        <f t="shared" si="2"/>
        <v>0</v>
      </c>
      <c r="F20" s="153">
        <v>176</v>
      </c>
      <c r="G20" s="157">
        <f t="shared" si="1"/>
        <v>0</v>
      </c>
    </row>
    <row r="21" spans="1:7" x14ac:dyDescent="0.2">
      <c r="A21" s="153">
        <v>7</v>
      </c>
      <c r="B21" s="150" t="s">
        <v>52</v>
      </c>
      <c r="C21" s="161"/>
      <c r="D21" s="152">
        <f t="shared" si="0"/>
        <v>0</v>
      </c>
      <c r="E21" s="152">
        <f t="shared" si="2"/>
        <v>0</v>
      </c>
      <c r="F21" s="153">
        <v>176</v>
      </c>
      <c r="G21" s="157">
        <f t="shared" si="1"/>
        <v>0</v>
      </c>
    </row>
    <row r="22" spans="1:7" x14ac:dyDescent="0.2">
      <c r="A22" s="153">
        <v>8</v>
      </c>
      <c r="B22" s="150" t="s">
        <v>53</v>
      </c>
      <c r="C22" s="161"/>
      <c r="D22" s="152">
        <f t="shared" si="0"/>
        <v>0</v>
      </c>
      <c r="E22" s="152">
        <f t="shared" si="2"/>
        <v>0</v>
      </c>
      <c r="F22" s="153">
        <v>176</v>
      </c>
      <c r="G22" s="157">
        <f t="shared" si="1"/>
        <v>0</v>
      </c>
    </row>
    <row r="23" spans="1:7" x14ac:dyDescent="0.2">
      <c r="A23" s="153">
        <v>9</v>
      </c>
      <c r="B23" s="150" t="s">
        <v>54</v>
      </c>
      <c r="C23" s="161"/>
      <c r="D23" s="152">
        <f t="shared" si="0"/>
        <v>0</v>
      </c>
      <c r="E23" s="152">
        <f t="shared" si="2"/>
        <v>0</v>
      </c>
      <c r="F23" s="153">
        <v>176</v>
      </c>
      <c r="G23" s="157">
        <f t="shared" si="1"/>
        <v>0</v>
      </c>
    </row>
    <row r="24" spans="1:7" x14ac:dyDescent="0.2">
      <c r="A24" s="153">
        <v>10</v>
      </c>
      <c r="B24" s="150" t="s">
        <v>55</v>
      </c>
      <c r="C24" s="161"/>
      <c r="D24" s="152">
        <f t="shared" si="0"/>
        <v>0</v>
      </c>
      <c r="E24" s="152">
        <f t="shared" si="2"/>
        <v>0</v>
      </c>
      <c r="F24" s="153">
        <v>176</v>
      </c>
      <c r="G24" s="157">
        <f t="shared" si="1"/>
        <v>0</v>
      </c>
    </row>
    <row r="25" spans="1:7" x14ac:dyDescent="0.2">
      <c r="A25" s="153">
        <v>11</v>
      </c>
      <c r="B25" s="150" t="s">
        <v>56</v>
      </c>
      <c r="C25" s="161"/>
      <c r="D25" s="152">
        <f t="shared" si="0"/>
        <v>0</v>
      </c>
      <c r="E25" s="152">
        <f t="shared" si="2"/>
        <v>0</v>
      </c>
      <c r="F25" s="153">
        <v>176</v>
      </c>
      <c r="G25" s="157">
        <f t="shared" si="1"/>
        <v>0</v>
      </c>
    </row>
    <row r="26" spans="1:7" x14ac:dyDescent="0.2">
      <c r="A26" s="153">
        <v>12</v>
      </c>
      <c r="B26" s="151" t="s">
        <v>14</v>
      </c>
      <c r="C26" s="161"/>
      <c r="D26" s="152">
        <f t="shared" si="0"/>
        <v>0</v>
      </c>
      <c r="E26" s="152">
        <f t="shared" si="2"/>
        <v>0</v>
      </c>
      <c r="F26" s="153">
        <v>176</v>
      </c>
      <c r="G26" s="157">
        <f t="shared" si="1"/>
        <v>0</v>
      </c>
    </row>
    <row r="27" spans="1:7" x14ac:dyDescent="0.2">
      <c r="A27" s="153">
        <v>13</v>
      </c>
      <c r="B27" s="150" t="s">
        <v>1</v>
      </c>
      <c r="C27" s="161"/>
      <c r="D27" s="152">
        <f t="shared" si="0"/>
        <v>0</v>
      </c>
      <c r="E27" s="152">
        <f t="shared" si="2"/>
        <v>0</v>
      </c>
      <c r="F27" s="153">
        <v>176</v>
      </c>
      <c r="G27" s="157">
        <f t="shared" si="1"/>
        <v>0</v>
      </c>
    </row>
    <row r="28" spans="1:7" x14ac:dyDescent="0.2"/>
    <row r="29" spans="1:7" x14ac:dyDescent="0.2">
      <c r="A29" s="173" t="s">
        <v>194</v>
      </c>
      <c r="B29" s="173"/>
      <c r="C29" s="173"/>
      <c r="D29" s="173"/>
      <c r="E29" s="173"/>
      <c r="F29" s="173"/>
      <c r="G29" s="173"/>
    </row>
    <row r="30" spans="1:7" x14ac:dyDescent="0.2">
      <c r="A30" s="156" t="s">
        <v>175</v>
      </c>
      <c r="B30" s="171" t="s">
        <v>33</v>
      </c>
      <c r="C30" s="171"/>
      <c r="D30" s="171"/>
      <c r="E30" s="171"/>
      <c r="F30" s="171"/>
      <c r="G30" s="156" t="s">
        <v>183</v>
      </c>
    </row>
    <row r="31" spans="1:7" x14ac:dyDescent="0.2">
      <c r="A31" s="153">
        <v>1</v>
      </c>
      <c r="B31" s="175" t="s">
        <v>184</v>
      </c>
      <c r="C31" s="175"/>
      <c r="D31" s="175"/>
      <c r="E31" s="175"/>
      <c r="F31" s="175"/>
      <c r="G31" s="154">
        <v>0.2</v>
      </c>
    </row>
    <row r="32" spans="1:7" x14ac:dyDescent="0.2">
      <c r="A32" s="153">
        <v>2</v>
      </c>
      <c r="B32" s="175" t="s">
        <v>185</v>
      </c>
      <c r="C32" s="175"/>
      <c r="D32" s="175"/>
      <c r="E32" s="175"/>
      <c r="F32" s="175"/>
      <c r="G32" s="154">
        <v>2.5000000000000001E-2</v>
      </c>
    </row>
    <row r="33" spans="1:7" x14ac:dyDescent="0.2">
      <c r="A33" s="153">
        <v>3</v>
      </c>
      <c r="B33" s="175" t="s">
        <v>186</v>
      </c>
      <c r="C33" s="175"/>
      <c r="D33" s="175"/>
      <c r="E33" s="175"/>
      <c r="F33" s="175"/>
      <c r="G33" s="162"/>
    </row>
    <row r="34" spans="1:7" x14ac:dyDescent="0.2">
      <c r="A34" s="153">
        <v>4</v>
      </c>
      <c r="B34" s="175" t="s">
        <v>187</v>
      </c>
      <c r="C34" s="175"/>
      <c r="D34" s="175"/>
      <c r="E34" s="175"/>
      <c r="F34" s="175"/>
      <c r="G34" s="154">
        <v>1.4999999999999999E-2</v>
      </c>
    </row>
    <row r="35" spans="1:7" x14ac:dyDescent="0.2">
      <c r="A35" s="153">
        <v>5</v>
      </c>
      <c r="B35" s="175" t="s">
        <v>188</v>
      </c>
      <c r="C35" s="175"/>
      <c r="D35" s="175"/>
      <c r="E35" s="175"/>
      <c r="F35" s="175"/>
      <c r="G35" s="154">
        <v>0.01</v>
      </c>
    </row>
    <row r="36" spans="1:7" x14ac:dyDescent="0.2">
      <c r="A36" s="153">
        <v>6</v>
      </c>
      <c r="B36" s="175" t="s">
        <v>189</v>
      </c>
      <c r="C36" s="175"/>
      <c r="D36" s="175"/>
      <c r="E36" s="175"/>
      <c r="F36" s="175"/>
      <c r="G36" s="154">
        <v>6.0000000000000001E-3</v>
      </c>
    </row>
    <row r="37" spans="1:7" x14ac:dyDescent="0.2">
      <c r="A37" s="153">
        <v>7</v>
      </c>
      <c r="B37" s="175" t="s">
        <v>190</v>
      </c>
      <c r="C37" s="175"/>
      <c r="D37" s="175"/>
      <c r="E37" s="175"/>
      <c r="F37" s="175"/>
      <c r="G37" s="154">
        <v>2E-3</v>
      </c>
    </row>
    <row r="38" spans="1:7" x14ac:dyDescent="0.2">
      <c r="A38" s="153">
        <v>8</v>
      </c>
      <c r="B38" s="175" t="s">
        <v>191</v>
      </c>
      <c r="C38" s="175"/>
      <c r="D38" s="175"/>
      <c r="E38" s="175"/>
      <c r="F38" s="175"/>
      <c r="G38" s="154">
        <v>0.08</v>
      </c>
    </row>
    <row r="39" spans="1:7" x14ac:dyDescent="0.2">
      <c r="A39" s="153">
        <v>9</v>
      </c>
      <c r="B39" s="175" t="s">
        <v>192</v>
      </c>
      <c r="C39" s="175"/>
      <c r="D39" s="175"/>
      <c r="E39" s="175"/>
      <c r="F39" s="175"/>
      <c r="G39" s="154">
        <v>8.3299999999999999E-2</v>
      </c>
    </row>
    <row r="40" spans="1:7" x14ac:dyDescent="0.2">
      <c r="A40" s="153">
        <v>10</v>
      </c>
      <c r="B40" s="175" t="s">
        <v>193</v>
      </c>
      <c r="C40" s="175"/>
      <c r="D40" s="175"/>
      <c r="E40" s="175"/>
      <c r="F40" s="175"/>
      <c r="G40" s="154">
        <v>0.1111</v>
      </c>
    </row>
    <row r="41" spans="1:7" x14ac:dyDescent="0.2">
      <c r="A41" s="153">
        <v>11</v>
      </c>
      <c r="B41" s="175" t="s">
        <v>67</v>
      </c>
      <c r="C41" s="175"/>
      <c r="D41" s="175"/>
      <c r="E41" s="175"/>
      <c r="F41" s="175"/>
      <c r="G41" s="162"/>
    </row>
    <row r="42" spans="1:7" x14ac:dyDescent="0.2">
      <c r="A42" s="153">
        <v>12</v>
      </c>
      <c r="B42" s="175" t="s">
        <v>196</v>
      </c>
      <c r="C42" s="175"/>
      <c r="D42" s="175"/>
      <c r="E42" s="175"/>
      <c r="F42" s="175"/>
      <c r="G42" s="162"/>
    </row>
    <row r="43" spans="1:7" x14ac:dyDescent="0.2">
      <c r="A43" s="153">
        <v>13</v>
      </c>
      <c r="B43" s="175" t="s">
        <v>197</v>
      </c>
      <c r="C43" s="175"/>
      <c r="D43" s="175"/>
      <c r="E43" s="175"/>
      <c r="F43" s="175"/>
      <c r="G43" s="162"/>
    </row>
    <row r="44" spans="1:7" x14ac:dyDescent="0.2">
      <c r="A44" s="153">
        <v>14</v>
      </c>
      <c r="B44" s="175" t="s">
        <v>198</v>
      </c>
      <c r="C44" s="175"/>
      <c r="D44" s="175"/>
      <c r="E44" s="175"/>
      <c r="F44" s="175"/>
      <c r="G44" s="162"/>
    </row>
    <row r="45" spans="1:7" ht="14.45" customHeight="1" x14ac:dyDescent="0.2">
      <c r="A45" s="172" t="s">
        <v>195</v>
      </c>
      <c r="B45" s="172"/>
      <c r="C45" s="172"/>
      <c r="D45" s="172"/>
      <c r="E45" s="172"/>
      <c r="F45" s="172"/>
      <c r="G45" s="158">
        <f>SUM(G31:G44)</f>
        <v>0.53239999999999998</v>
      </c>
    </row>
    <row r="46" spans="1:7" x14ac:dyDescent="0.2"/>
    <row r="47" spans="1:7" x14ac:dyDescent="0.2">
      <c r="A47" s="173" t="s">
        <v>199</v>
      </c>
      <c r="B47" s="173"/>
      <c r="C47" s="173"/>
      <c r="D47" s="173"/>
      <c r="E47" s="173"/>
      <c r="F47" s="173"/>
      <c r="G47" s="173"/>
    </row>
    <row r="48" spans="1:7" x14ac:dyDescent="0.2">
      <c r="A48" s="174" t="s">
        <v>202</v>
      </c>
      <c r="B48" s="174"/>
      <c r="C48" s="174"/>
      <c r="D48" s="174"/>
      <c r="E48" s="174"/>
      <c r="F48" s="174"/>
      <c r="G48" s="174"/>
    </row>
    <row r="49" spans="1:7" x14ac:dyDescent="0.2">
      <c r="A49" s="156" t="s">
        <v>175</v>
      </c>
      <c r="B49" s="171" t="s">
        <v>33</v>
      </c>
      <c r="C49" s="171"/>
      <c r="D49" s="171"/>
      <c r="E49" s="171"/>
      <c r="F49" s="171"/>
      <c r="G49" s="156" t="s">
        <v>183</v>
      </c>
    </row>
    <row r="50" spans="1:7" x14ac:dyDescent="0.2">
      <c r="A50" s="153">
        <v>1</v>
      </c>
      <c r="B50" s="175" t="s">
        <v>72</v>
      </c>
      <c r="C50" s="175"/>
      <c r="D50" s="175"/>
      <c r="E50" s="175"/>
      <c r="F50" s="175"/>
      <c r="G50" s="162"/>
    </row>
    <row r="51" spans="1:7" x14ac:dyDescent="0.2">
      <c r="A51" s="153">
        <v>2</v>
      </c>
      <c r="B51" s="175" t="s">
        <v>70</v>
      </c>
      <c r="C51" s="175"/>
      <c r="D51" s="175"/>
      <c r="E51" s="175"/>
      <c r="F51" s="175"/>
      <c r="G51" s="162"/>
    </row>
    <row r="52" spans="1:7" x14ac:dyDescent="0.2">
      <c r="A52" s="153">
        <v>3</v>
      </c>
      <c r="B52" s="175" t="s">
        <v>200</v>
      </c>
      <c r="C52" s="175"/>
      <c r="D52" s="175"/>
      <c r="E52" s="175"/>
      <c r="F52" s="175"/>
      <c r="G52" s="162"/>
    </row>
    <row r="53" spans="1:7" x14ac:dyDescent="0.2">
      <c r="A53" s="153">
        <v>4</v>
      </c>
      <c r="B53" s="175" t="s">
        <v>201</v>
      </c>
      <c r="C53" s="175"/>
      <c r="D53" s="175"/>
      <c r="E53" s="175"/>
      <c r="F53" s="175"/>
      <c r="G53" s="162"/>
    </row>
    <row r="54" spans="1:7" x14ac:dyDescent="0.2">
      <c r="A54" s="153">
        <v>5</v>
      </c>
      <c r="B54" s="175" t="s">
        <v>71</v>
      </c>
      <c r="C54" s="175"/>
      <c r="D54" s="175"/>
      <c r="E54" s="175"/>
      <c r="F54" s="175"/>
      <c r="G54" s="162"/>
    </row>
    <row r="55" spans="1:7" x14ac:dyDescent="0.2">
      <c r="A55" s="153">
        <v>6</v>
      </c>
      <c r="B55" s="175" t="s">
        <v>198</v>
      </c>
      <c r="C55" s="175"/>
      <c r="D55" s="175"/>
      <c r="E55" s="175"/>
      <c r="F55" s="175"/>
      <c r="G55" s="162"/>
    </row>
    <row r="56" spans="1:7" x14ac:dyDescent="0.2">
      <c r="A56" s="172" t="s">
        <v>195</v>
      </c>
      <c r="B56" s="172"/>
      <c r="C56" s="172"/>
      <c r="D56" s="172"/>
      <c r="E56" s="172"/>
      <c r="F56" s="172"/>
      <c r="G56" s="159">
        <f>SUM(G50:G55)</f>
        <v>0</v>
      </c>
    </row>
    <row r="57" spans="1:7" x14ac:dyDescent="0.2"/>
    <row r="58" spans="1:7" x14ac:dyDescent="0.2">
      <c r="A58" s="179" t="s">
        <v>203</v>
      </c>
      <c r="B58" s="179"/>
      <c r="C58" s="179"/>
      <c r="D58" s="179"/>
      <c r="E58" s="179"/>
      <c r="F58" s="179"/>
      <c r="G58" s="179"/>
    </row>
    <row r="59" spans="1:7" x14ac:dyDescent="0.2">
      <c r="A59" s="156" t="s">
        <v>175</v>
      </c>
      <c r="B59" s="171" t="s">
        <v>33</v>
      </c>
      <c r="C59" s="171"/>
      <c r="D59" s="171"/>
      <c r="E59" s="171"/>
      <c r="F59" s="171"/>
      <c r="G59" s="156" t="s">
        <v>183</v>
      </c>
    </row>
    <row r="60" spans="1:7" x14ac:dyDescent="0.2">
      <c r="A60" s="153">
        <v>1</v>
      </c>
      <c r="B60" s="175" t="s">
        <v>69</v>
      </c>
      <c r="C60" s="175"/>
      <c r="D60" s="175"/>
      <c r="E60" s="175"/>
      <c r="F60" s="175"/>
      <c r="G60" s="162"/>
    </row>
    <row r="61" spans="1:7" x14ac:dyDescent="0.2">
      <c r="A61" s="153">
        <v>2</v>
      </c>
      <c r="B61" s="175" t="s">
        <v>68</v>
      </c>
      <c r="C61" s="175"/>
      <c r="D61" s="175"/>
      <c r="E61" s="175"/>
      <c r="F61" s="175"/>
      <c r="G61" s="162"/>
    </row>
    <row r="62" spans="1:7" x14ac:dyDescent="0.2">
      <c r="A62" s="153">
        <v>3</v>
      </c>
      <c r="B62" s="175" t="s">
        <v>204</v>
      </c>
      <c r="C62" s="175"/>
      <c r="D62" s="175"/>
      <c r="E62" s="175"/>
      <c r="F62" s="175"/>
      <c r="G62" s="162"/>
    </row>
    <row r="63" spans="1:7" x14ac:dyDescent="0.2">
      <c r="A63" s="153">
        <v>4</v>
      </c>
      <c r="B63" s="175" t="s">
        <v>198</v>
      </c>
      <c r="C63" s="175"/>
      <c r="D63" s="175"/>
      <c r="E63" s="175"/>
      <c r="F63" s="175"/>
      <c r="G63" s="162"/>
    </row>
    <row r="64" spans="1:7" x14ac:dyDescent="0.2">
      <c r="A64" s="172" t="s">
        <v>205</v>
      </c>
      <c r="B64" s="172"/>
      <c r="C64" s="172"/>
      <c r="D64" s="172"/>
      <c r="E64" s="172"/>
      <c r="F64" s="172"/>
      <c r="G64" s="155">
        <f>SUM(G60:G63)</f>
        <v>0</v>
      </c>
    </row>
    <row r="65" spans="1:7" x14ac:dyDescent="0.2">
      <c r="A65" s="178" t="s">
        <v>206</v>
      </c>
      <c r="B65" s="178"/>
      <c r="C65" s="178"/>
      <c r="D65" s="178"/>
      <c r="E65" s="178"/>
      <c r="F65" s="178"/>
      <c r="G65" s="159">
        <f>((1/(1-G64)-1))</f>
        <v>0</v>
      </c>
    </row>
    <row r="66" spans="1:7" x14ac:dyDescent="0.2"/>
    <row r="67" spans="1:7" x14ac:dyDescent="0.2">
      <c r="A67" s="174" t="s">
        <v>207</v>
      </c>
      <c r="B67" s="174"/>
      <c r="C67" s="174"/>
      <c r="D67" s="174"/>
      <c r="E67" s="174"/>
      <c r="F67" s="174"/>
      <c r="G67" s="174"/>
    </row>
    <row r="68" spans="1:7" x14ac:dyDescent="0.2">
      <c r="A68" s="156" t="s">
        <v>175</v>
      </c>
      <c r="B68" s="171" t="s">
        <v>33</v>
      </c>
      <c r="C68" s="171"/>
      <c r="D68" s="171"/>
      <c r="E68" s="171"/>
      <c r="F68" s="171"/>
      <c r="G68" s="156" t="s">
        <v>183</v>
      </c>
    </row>
    <row r="69" spans="1:7" x14ac:dyDescent="0.2">
      <c r="A69" s="153">
        <v>1</v>
      </c>
      <c r="B69" s="175" t="s">
        <v>213</v>
      </c>
      <c r="C69" s="175"/>
      <c r="D69" s="175"/>
      <c r="E69" s="175"/>
      <c r="F69" s="175"/>
      <c r="G69" s="162"/>
    </row>
    <row r="70" spans="1:7" x14ac:dyDescent="0.2">
      <c r="A70" s="172" t="s">
        <v>195</v>
      </c>
      <c r="B70" s="172"/>
      <c r="C70" s="172"/>
      <c r="D70" s="172"/>
      <c r="E70" s="172"/>
      <c r="F70" s="172"/>
      <c r="G70" s="159">
        <f>SUM(G69)</f>
        <v>0</v>
      </c>
    </row>
    <row r="71" spans="1:7" x14ac:dyDescent="0.2"/>
    <row r="72" spans="1:7" x14ac:dyDescent="0.2">
      <c r="A72" s="173" t="s">
        <v>214</v>
      </c>
      <c r="B72" s="173"/>
      <c r="C72" s="173"/>
      <c r="D72" s="173"/>
      <c r="E72" s="173"/>
      <c r="F72" s="173"/>
      <c r="G72" s="173"/>
    </row>
    <row r="73" spans="1:7" x14ac:dyDescent="0.2">
      <c r="A73" s="156" t="s">
        <v>175</v>
      </c>
      <c r="B73" s="171" t="s">
        <v>33</v>
      </c>
      <c r="C73" s="171"/>
      <c r="D73" s="171"/>
      <c r="E73" s="156" t="s">
        <v>135</v>
      </c>
      <c r="F73" s="156" t="s">
        <v>136</v>
      </c>
      <c r="G73" s="156" t="s">
        <v>210</v>
      </c>
    </row>
    <row r="74" spans="1:7" x14ac:dyDescent="0.2">
      <c r="A74" s="153">
        <v>1</v>
      </c>
      <c r="B74" s="176" t="s">
        <v>64</v>
      </c>
      <c r="C74" s="176"/>
      <c r="D74" s="176"/>
      <c r="E74" s="164">
        <v>1</v>
      </c>
      <c r="F74" s="163"/>
      <c r="G74" s="160">
        <f>F74/12</f>
        <v>0</v>
      </c>
    </row>
    <row r="75" spans="1:7" x14ac:dyDescent="0.2">
      <c r="A75" s="153">
        <v>2</v>
      </c>
      <c r="B75" s="176" t="s">
        <v>208</v>
      </c>
      <c r="C75" s="176"/>
      <c r="D75" s="176"/>
      <c r="E75" s="164">
        <v>1</v>
      </c>
      <c r="F75" s="163"/>
      <c r="G75" s="160">
        <f t="shared" ref="G75:G76" si="3">F75/12</f>
        <v>0</v>
      </c>
    </row>
    <row r="76" spans="1:7" x14ac:dyDescent="0.2">
      <c r="A76" s="153">
        <v>3</v>
      </c>
      <c r="B76" s="176" t="s">
        <v>66</v>
      </c>
      <c r="C76" s="176"/>
      <c r="D76" s="176"/>
      <c r="E76" s="164">
        <v>1</v>
      </c>
      <c r="F76" s="163"/>
      <c r="G76" s="160">
        <f t="shared" si="3"/>
        <v>0</v>
      </c>
    </row>
    <row r="77" spans="1:7" x14ac:dyDescent="0.2"/>
    <row r="78" spans="1:7" x14ac:dyDescent="0.2"/>
    <row r="79" spans="1:7" x14ac:dyDescent="0.2">
      <c r="A79" s="173" t="s">
        <v>211</v>
      </c>
      <c r="B79" s="173"/>
      <c r="C79" s="173"/>
      <c r="D79" s="173"/>
      <c r="E79" s="173"/>
      <c r="F79" s="173"/>
      <c r="G79" s="173"/>
    </row>
    <row r="80" spans="1:7" x14ac:dyDescent="0.2">
      <c r="A80" s="156" t="s">
        <v>175</v>
      </c>
      <c r="B80" s="171" t="s">
        <v>33</v>
      </c>
      <c r="C80" s="171"/>
      <c r="D80" s="171"/>
      <c r="E80" s="156" t="s">
        <v>135</v>
      </c>
      <c r="F80" s="156" t="s">
        <v>212</v>
      </c>
      <c r="G80" s="156" t="s">
        <v>209</v>
      </c>
    </row>
    <row r="81" spans="1:7" x14ac:dyDescent="0.2">
      <c r="A81" s="153">
        <v>1</v>
      </c>
      <c r="B81" s="176" t="s">
        <v>75</v>
      </c>
      <c r="C81" s="176"/>
      <c r="D81" s="176"/>
      <c r="E81" s="164">
        <v>1</v>
      </c>
      <c r="F81" s="163"/>
      <c r="G81" s="160">
        <f>F81*12</f>
        <v>0</v>
      </c>
    </row>
    <row r="82" spans="1:7" x14ac:dyDescent="0.2">
      <c r="A82" s="153">
        <v>2</v>
      </c>
      <c r="B82" s="176" t="s">
        <v>215</v>
      </c>
      <c r="C82" s="176"/>
      <c r="D82" s="176"/>
      <c r="E82" s="164">
        <v>1</v>
      </c>
      <c r="F82" s="163"/>
      <c r="G82" s="160">
        <f t="shared" ref="G82:G83" si="4">F82*12</f>
        <v>0</v>
      </c>
    </row>
    <row r="83" spans="1:7" x14ac:dyDescent="0.2">
      <c r="A83" s="153">
        <v>3</v>
      </c>
      <c r="B83" s="176" t="s">
        <v>198</v>
      </c>
      <c r="C83" s="176"/>
      <c r="D83" s="176"/>
      <c r="E83" s="164">
        <v>1</v>
      </c>
      <c r="F83" s="163"/>
      <c r="G83" s="160">
        <f t="shared" si="4"/>
        <v>0</v>
      </c>
    </row>
    <row r="84" spans="1:7" x14ac:dyDescent="0.2"/>
    <row r="85" spans="1:7" x14ac:dyDescent="0.2">
      <c r="A85" s="148" t="s">
        <v>217</v>
      </c>
    </row>
    <row r="86" spans="1:7" x14ac:dyDescent="0.2">
      <c r="A86" s="148" t="s">
        <v>218</v>
      </c>
    </row>
    <row r="87" spans="1:7" x14ac:dyDescent="0.2">
      <c r="A87" s="148" t="s">
        <v>219</v>
      </c>
    </row>
    <row r="88" spans="1:7" x14ac:dyDescent="0.2"/>
    <row r="89" spans="1:7" x14ac:dyDescent="0.2"/>
  </sheetData>
  <mergeCells count="51">
    <mergeCell ref="B54:F54"/>
    <mergeCell ref="B55:F55"/>
    <mergeCell ref="A64:F64"/>
    <mergeCell ref="A65:F65"/>
    <mergeCell ref="A58:G58"/>
    <mergeCell ref="B68:F68"/>
    <mergeCell ref="A67:G67"/>
    <mergeCell ref="B59:F59"/>
    <mergeCell ref="B60:F60"/>
    <mergeCell ref="B61:F61"/>
    <mergeCell ref="B62:F62"/>
    <mergeCell ref="B63:F63"/>
    <mergeCell ref="A11:G11"/>
    <mergeCell ref="A13:G13"/>
    <mergeCell ref="B36:F36"/>
    <mergeCell ref="B37:F37"/>
    <mergeCell ref="B38:F38"/>
    <mergeCell ref="B31:F31"/>
    <mergeCell ref="B32:F32"/>
    <mergeCell ref="B33:F33"/>
    <mergeCell ref="B34:F34"/>
    <mergeCell ref="B35:F35"/>
    <mergeCell ref="A29:G29"/>
    <mergeCell ref="B82:D82"/>
    <mergeCell ref="B83:D83"/>
    <mergeCell ref="B69:F69"/>
    <mergeCell ref="A70:F70"/>
    <mergeCell ref="B73:D73"/>
    <mergeCell ref="B74:D74"/>
    <mergeCell ref="B75:D75"/>
    <mergeCell ref="B76:D76"/>
    <mergeCell ref="B80:D80"/>
    <mergeCell ref="B81:D81"/>
    <mergeCell ref="A72:G72"/>
    <mergeCell ref="A79:G79"/>
    <mergeCell ref="B30:F30"/>
    <mergeCell ref="A56:F56"/>
    <mergeCell ref="A47:G47"/>
    <mergeCell ref="A48:G48"/>
    <mergeCell ref="B49:F49"/>
    <mergeCell ref="B50:F50"/>
    <mergeCell ref="B51:F51"/>
    <mergeCell ref="B52:F52"/>
    <mergeCell ref="B53:F53"/>
    <mergeCell ref="B41:F41"/>
    <mergeCell ref="B42:F42"/>
    <mergeCell ref="B43:F43"/>
    <mergeCell ref="B39:F39"/>
    <mergeCell ref="B40:F40"/>
    <mergeCell ref="B44:F44"/>
    <mergeCell ref="A45:F45"/>
  </mergeCells>
  <pageMargins left="0.511811024" right="0.511811024" top="0.78740157499999996" bottom="0.78740157499999996" header="0.31496062000000002" footer="0.31496062000000002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3CBF1-754A-4064-9F31-15E3D9CE153F}">
  <sheetPr>
    <pageSetUpPr fitToPage="1"/>
  </sheetPr>
  <dimension ref="A1:CU166"/>
  <sheetViews>
    <sheetView view="pageBreakPreview" zoomScaleNormal="100" zoomScaleSheetLayoutView="100" workbookViewId="0"/>
  </sheetViews>
  <sheetFormatPr defaultColWidth="0" defaultRowHeight="12" zeroHeight="1" x14ac:dyDescent="0.2"/>
  <cols>
    <col min="1" max="1" width="6.140625" style="13" customWidth="1"/>
    <col min="2" max="2" width="62.85546875" style="22" customWidth="1"/>
    <col min="3" max="3" width="14.5703125" style="22" bestFit="1" customWidth="1"/>
    <col min="4" max="4" width="10" style="23" bestFit="1" customWidth="1"/>
    <col min="5" max="5" width="13.42578125" style="22" bestFit="1" customWidth="1"/>
    <col min="6" max="6" width="14.28515625" style="22" customWidth="1"/>
    <col min="7" max="7" width="23.140625" style="23" hidden="1" customWidth="1"/>
    <col min="8" max="8" width="29" style="22" hidden="1" customWidth="1"/>
    <col min="9" max="9" width="14.7109375" style="14" hidden="1" customWidth="1"/>
    <col min="10" max="99" width="0" style="14" hidden="1" customWidth="1"/>
    <col min="100" max="16384" width="8.7109375" style="22" hidden="1"/>
  </cols>
  <sheetData>
    <row r="1" spans="1:99" x14ac:dyDescent="0.2">
      <c r="A1" s="13" t="str">
        <f>Premissas!A1</f>
        <v>LOGOTIPO</v>
      </c>
    </row>
    <row r="2" spans="1:99" x14ac:dyDescent="0.2">
      <c r="A2" s="13" t="str">
        <f>Premissas!A2</f>
        <v>RAZÃO SOCIAL:</v>
      </c>
    </row>
    <row r="3" spans="1:99" x14ac:dyDescent="0.2">
      <c r="A3" s="13" t="str">
        <f>Premissas!A3</f>
        <v>CNPJ:</v>
      </c>
    </row>
    <row r="4" spans="1:99" x14ac:dyDescent="0.2">
      <c r="A4" s="13" t="str">
        <f>Premissas!A4</f>
        <v>ENDEREÇO:</v>
      </c>
    </row>
    <row r="5" spans="1:99" x14ac:dyDescent="0.2">
      <c r="A5" s="13" t="str">
        <f>Premissas!A5</f>
        <v>FONE:</v>
      </c>
    </row>
    <row r="6" spans="1:99" x14ac:dyDescent="0.2"/>
    <row r="7" spans="1:99" x14ac:dyDescent="0.2">
      <c r="A7" s="13" t="str">
        <f>Premissas!A7</f>
        <v xml:space="preserve">Nº Processo </v>
      </c>
    </row>
    <row r="8" spans="1:99" x14ac:dyDescent="0.2">
      <c r="A8" s="13" t="str">
        <f>Premissas!A8</f>
        <v>Licitação Nº</v>
      </c>
    </row>
    <row r="9" spans="1:99" x14ac:dyDescent="0.2">
      <c r="A9" s="13" t="s">
        <v>216</v>
      </c>
    </row>
    <row r="10" spans="1:99" s="7" customFormat="1" x14ac:dyDescent="0.25">
      <c r="B10" s="8"/>
      <c r="C10" s="8"/>
      <c r="D10" s="9"/>
      <c r="E10" s="8"/>
      <c r="F10" s="8"/>
      <c r="G10" s="9"/>
      <c r="H10" s="8"/>
      <c r="I10" s="10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</row>
    <row r="11" spans="1:99" s="13" customFormat="1" ht="16.5" customHeight="1" x14ac:dyDescent="0.2">
      <c r="A11" s="184" t="s">
        <v>138</v>
      </c>
      <c r="B11" s="184"/>
      <c r="C11" s="184"/>
      <c r="D11" s="184"/>
      <c r="E11" s="184"/>
      <c r="F11" s="184"/>
      <c r="G11" s="12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</row>
    <row r="12" spans="1:99" s="13" customFormat="1" ht="15.75" customHeight="1" x14ac:dyDescent="0.2">
      <c r="A12" s="185" t="s">
        <v>2</v>
      </c>
      <c r="B12" s="185" t="s">
        <v>4</v>
      </c>
      <c r="C12" s="185"/>
      <c r="D12" s="185" t="s">
        <v>6</v>
      </c>
      <c r="E12" s="186" t="s">
        <v>132</v>
      </c>
      <c r="F12" s="186" t="s">
        <v>133</v>
      </c>
      <c r="G12" s="12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</row>
    <row r="13" spans="1:99" s="13" customFormat="1" x14ac:dyDescent="0.2">
      <c r="A13" s="185">
        <v>0</v>
      </c>
      <c r="B13" s="185"/>
      <c r="C13" s="185"/>
      <c r="D13" s="185" t="e">
        <f>#REF!</f>
        <v>#REF!</v>
      </c>
      <c r="E13" s="186"/>
      <c r="F13" s="186"/>
      <c r="G13" s="12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</row>
    <row r="14" spans="1:99" s="13" customFormat="1" ht="24" customHeight="1" x14ac:dyDescent="0.2">
      <c r="A14" s="15" t="s">
        <v>35</v>
      </c>
      <c r="B14" s="183" t="s">
        <v>57</v>
      </c>
      <c r="C14" s="183"/>
      <c r="D14" s="16">
        <v>4</v>
      </c>
      <c r="E14" s="17">
        <f>'Produtos Grupo A'!F29</f>
        <v>0</v>
      </c>
      <c r="F14" s="17">
        <f>E14*D14</f>
        <v>0</v>
      </c>
      <c r="G14" s="18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</row>
    <row r="15" spans="1:99" s="13" customFormat="1" ht="24" customHeight="1" x14ac:dyDescent="0.2">
      <c r="A15" s="15" t="s">
        <v>36</v>
      </c>
      <c r="B15" s="183" t="s">
        <v>58</v>
      </c>
      <c r="C15" s="183"/>
      <c r="D15" s="16">
        <v>10</v>
      </c>
      <c r="E15" s="17">
        <f>'Produtos Grupo B'!F28</f>
        <v>0</v>
      </c>
      <c r="F15" s="17">
        <f t="shared" ref="F15:F18" si="0">E15*D15</f>
        <v>0</v>
      </c>
      <c r="G15" s="18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</row>
    <row r="16" spans="1:99" s="13" customFormat="1" ht="36" customHeight="1" x14ac:dyDescent="0.2">
      <c r="A16" s="15" t="s">
        <v>45</v>
      </c>
      <c r="B16" s="183" t="s">
        <v>60</v>
      </c>
      <c r="C16" s="183"/>
      <c r="D16" s="16">
        <v>5</v>
      </c>
      <c r="E16" s="17">
        <f>'Produtos Grupo C'!F28</f>
        <v>0</v>
      </c>
      <c r="F16" s="17">
        <f t="shared" si="0"/>
        <v>0</v>
      </c>
      <c r="G16" s="18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</row>
    <row r="17" spans="1:99" s="13" customFormat="1" ht="36" customHeight="1" x14ac:dyDescent="0.2">
      <c r="A17" s="15" t="s">
        <v>140</v>
      </c>
      <c r="B17" s="183" t="s">
        <v>142</v>
      </c>
      <c r="C17" s="183"/>
      <c r="D17" s="229" t="s">
        <v>227</v>
      </c>
      <c r="E17" s="17">
        <f>'Produtos Grupo D'!E19</f>
        <v>0</v>
      </c>
      <c r="F17" s="17">
        <f>E17*1</f>
        <v>0</v>
      </c>
      <c r="G17" s="18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</row>
    <row r="18" spans="1:99" s="13" customFormat="1" ht="24" customHeight="1" x14ac:dyDescent="0.2">
      <c r="A18" s="15" t="s">
        <v>141</v>
      </c>
      <c r="B18" s="183" t="s">
        <v>61</v>
      </c>
      <c r="C18" s="183"/>
      <c r="D18" s="16">
        <v>14</v>
      </c>
      <c r="E18" s="17">
        <f>'Produtos Grupo D'!F36</f>
        <v>0</v>
      </c>
      <c r="F18" s="17">
        <f t="shared" si="0"/>
        <v>0</v>
      </c>
      <c r="G18" s="18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</row>
    <row r="19" spans="1:99" s="13" customFormat="1" ht="15.6" customHeight="1" x14ac:dyDescent="0.2">
      <c r="A19" s="180" t="s">
        <v>134</v>
      </c>
      <c r="B19" s="181"/>
      <c r="C19" s="181"/>
      <c r="D19" s="181"/>
      <c r="E19" s="182"/>
      <c r="F19" s="19">
        <f>SUM(F14:F18)</f>
        <v>0</v>
      </c>
      <c r="G19" s="12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</row>
    <row r="20" spans="1:99" s="13" customFormat="1" x14ac:dyDescent="0.2">
      <c r="D20" s="12"/>
      <c r="G20" s="12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</row>
    <row r="21" spans="1:99" s="13" customFormat="1" x14ac:dyDescent="0.2">
      <c r="D21" s="12"/>
      <c r="G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</row>
    <row r="22" spans="1:99" s="13" customFormat="1" ht="12.75" x14ac:dyDescent="0.2">
      <c r="A22" s="167" t="s">
        <v>121</v>
      </c>
      <c r="B22" s="168"/>
      <c r="C22" s="168"/>
      <c r="D22" s="168"/>
      <c r="E22" s="168"/>
      <c r="F22" s="168"/>
      <c r="G22" s="12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</row>
    <row r="23" spans="1:99" s="13" customFormat="1" ht="25.5" x14ac:dyDescent="0.2">
      <c r="A23" s="169" t="s">
        <v>63</v>
      </c>
      <c r="B23" s="169" t="s">
        <v>128</v>
      </c>
      <c r="C23" s="170" t="s">
        <v>130</v>
      </c>
      <c r="D23" s="169" t="s">
        <v>6</v>
      </c>
      <c r="E23" s="170" t="s">
        <v>139</v>
      </c>
      <c r="F23" s="170" t="s">
        <v>136</v>
      </c>
      <c r="G23" s="12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</row>
    <row r="24" spans="1:99" s="13" customFormat="1" ht="36" x14ac:dyDescent="0.2">
      <c r="A24" s="1">
        <v>1</v>
      </c>
      <c r="B24" s="2" t="s">
        <v>89</v>
      </c>
      <c r="C24" s="3" t="s">
        <v>131</v>
      </c>
      <c r="D24" s="1">
        <v>1</v>
      </c>
      <c r="E24" s="4">
        <f>'Produtos Grupo A'!F29</f>
        <v>0</v>
      </c>
      <c r="F24" s="4">
        <f>E24*D24</f>
        <v>0</v>
      </c>
      <c r="G24" s="20" t="str">
        <f>"valor mês produto "&amp;A24</f>
        <v>valor mês produto 1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</row>
    <row r="25" spans="1:99" s="13" customFormat="1" ht="36" x14ac:dyDescent="0.2">
      <c r="A25" s="1">
        <v>2</v>
      </c>
      <c r="B25" s="2" t="s">
        <v>90</v>
      </c>
      <c r="C25" s="3" t="s">
        <v>131</v>
      </c>
      <c r="D25" s="1">
        <v>1</v>
      </c>
      <c r="E25" s="4">
        <f>'Produtos Grupo A'!F56</f>
        <v>0</v>
      </c>
      <c r="F25" s="4">
        <f t="shared" ref="F25:F27" si="1">E25*D25</f>
        <v>0</v>
      </c>
      <c r="G25" s="20" t="str">
        <f t="shared" ref="G25:G27" si="2">"valor mês produto "&amp;A25</f>
        <v>valor mês produto 2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</row>
    <row r="26" spans="1:99" s="13" customFormat="1" ht="24" x14ac:dyDescent="0.2">
      <c r="A26" s="1">
        <v>3</v>
      </c>
      <c r="B26" s="2" t="s">
        <v>91</v>
      </c>
      <c r="C26" s="3" t="s">
        <v>131</v>
      </c>
      <c r="D26" s="1">
        <v>1</v>
      </c>
      <c r="E26" s="4">
        <f>'Produtos Grupo A'!F83</f>
        <v>0</v>
      </c>
      <c r="F26" s="4">
        <f t="shared" si="1"/>
        <v>0</v>
      </c>
      <c r="G26" s="20" t="str">
        <f t="shared" si="2"/>
        <v>valor mês produto 3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</row>
    <row r="27" spans="1:99" s="13" customFormat="1" ht="24" x14ac:dyDescent="0.2">
      <c r="A27" s="1">
        <v>4</v>
      </c>
      <c r="B27" s="2" t="s">
        <v>92</v>
      </c>
      <c r="C27" s="3" t="s">
        <v>131</v>
      </c>
      <c r="D27" s="1">
        <v>1</v>
      </c>
      <c r="E27" s="4">
        <f>'Produtos Grupo A'!F110</f>
        <v>0</v>
      </c>
      <c r="F27" s="4">
        <f t="shared" si="1"/>
        <v>0</v>
      </c>
      <c r="G27" s="20" t="str">
        <f t="shared" si="2"/>
        <v>valor mês produto 4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</row>
    <row r="28" spans="1:99" s="13" customFormat="1" ht="18" customHeight="1" x14ac:dyDescent="0.2">
      <c r="D28" s="12"/>
      <c r="F28" s="21">
        <f>SUM(F24:F27)</f>
        <v>0</v>
      </c>
      <c r="G28" s="12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</row>
    <row r="29" spans="1:99" s="13" customFormat="1" x14ac:dyDescent="0.2">
      <c r="D29" s="12"/>
      <c r="G29" s="12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</row>
    <row r="30" spans="1:99" s="13" customFormat="1" ht="12.75" x14ac:dyDescent="0.2">
      <c r="A30" s="167" t="s">
        <v>122</v>
      </c>
      <c r="B30" s="168"/>
      <c r="C30" s="168"/>
      <c r="D30" s="168"/>
      <c r="E30" s="168"/>
      <c r="F30" s="168"/>
      <c r="G30" s="12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</row>
    <row r="31" spans="1:99" s="13" customFormat="1" ht="25.5" x14ac:dyDescent="0.2">
      <c r="A31" s="169" t="s">
        <v>63</v>
      </c>
      <c r="B31" s="169" t="s">
        <v>128</v>
      </c>
      <c r="C31" s="170" t="s">
        <v>130</v>
      </c>
      <c r="D31" s="169" t="s">
        <v>6</v>
      </c>
      <c r="E31" s="170" t="s">
        <v>139</v>
      </c>
      <c r="F31" s="170" t="s">
        <v>136</v>
      </c>
      <c r="G31" s="12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</row>
    <row r="32" spans="1:99" s="13" customFormat="1" ht="36" x14ac:dyDescent="0.2">
      <c r="A32" s="1">
        <v>5</v>
      </c>
      <c r="B32" s="2" t="s">
        <v>93</v>
      </c>
      <c r="C32" s="3" t="s">
        <v>131</v>
      </c>
      <c r="D32" s="1">
        <v>1</v>
      </c>
      <c r="E32" s="4">
        <f>'Produtos Grupo B'!F28</f>
        <v>0</v>
      </c>
      <c r="F32" s="4">
        <f>E32*D32</f>
        <v>0</v>
      </c>
      <c r="G32" s="20" t="str">
        <f t="shared" ref="G32:G41" si="3">"valor mês produto "&amp;A32</f>
        <v>valor mês produto 5</v>
      </c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</row>
    <row r="33" spans="1:99" s="13" customFormat="1" ht="36" x14ac:dyDescent="0.2">
      <c r="A33" s="1">
        <v>6</v>
      </c>
      <c r="B33" s="2" t="s">
        <v>94</v>
      </c>
      <c r="C33" s="3" t="s">
        <v>131</v>
      </c>
      <c r="D33" s="1">
        <v>1</v>
      </c>
      <c r="E33" s="4">
        <f>'Produtos Grupo B'!F54</f>
        <v>0</v>
      </c>
      <c r="F33" s="4">
        <f t="shared" ref="F33:F41" si="4">E33*D33</f>
        <v>0</v>
      </c>
      <c r="G33" s="20" t="str">
        <f t="shared" si="3"/>
        <v>valor mês produto 6</v>
      </c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</row>
    <row r="34" spans="1:99" s="13" customFormat="1" ht="24" x14ac:dyDescent="0.2">
      <c r="A34" s="1">
        <v>7</v>
      </c>
      <c r="B34" s="2" t="s">
        <v>95</v>
      </c>
      <c r="C34" s="3" t="s">
        <v>131</v>
      </c>
      <c r="D34" s="1">
        <v>1</v>
      </c>
      <c r="E34" s="4">
        <f>'Produtos Grupo B'!F80</f>
        <v>0</v>
      </c>
      <c r="F34" s="4">
        <f t="shared" si="4"/>
        <v>0</v>
      </c>
      <c r="G34" s="20" t="str">
        <f t="shared" si="3"/>
        <v>valor mês produto 7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</row>
    <row r="35" spans="1:99" s="13" customFormat="1" ht="36" x14ac:dyDescent="0.2">
      <c r="A35" s="1">
        <v>8</v>
      </c>
      <c r="B35" s="2" t="s">
        <v>89</v>
      </c>
      <c r="C35" s="3" t="s">
        <v>131</v>
      </c>
      <c r="D35" s="1">
        <v>1</v>
      </c>
      <c r="E35" s="4">
        <f>'Produtos Grupo B'!F106</f>
        <v>0</v>
      </c>
      <c r="F35" s="4">
        <f t="shared" si="4"/>
        <v>0</v>
      </c>
      <c r="G35" s="20" t="str">
        <f t="shared" si="3"/>
        <v>valor mês produto 8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</row>
    <row r="36" spans="1:99" s="13" customFormat="1" ht="36" x14ac:dyDescent="0.2">
      <c r="A36" s="1">
        <v>9</v>
      </c>
      <c r="B36" s="2" t="s">
        <v>96</v>
      </c>
      <c r="C36" s="3" t="s">
        <v>131</v>
      </c>
      <c r="D36" s="1">
        <v>1</v>
      </c>
      <c r="E36" s="4">
        <f>'Produtos Grupo B'!F132</f>
        <v>0</v>
      </c>
      <c r="F36" s="4">
        <f t="shared" si="4"/>
        <v>0</v>
      </c>
      <c r="G36" s="20" t="str">
        <f t="shared" si="3"/>
        <v>valor mês produto 9</v>
      </c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</row>
    <row r="37" spans="1:99" s="13" customFormat="1" ht="24" x14ac:dyDescent="0.2">
      <c r="A37" s="1">
        <v>10</v>
      </c>
      <c r="B37" s="2" t="s">
        <v>97</v>
      </c>
      <c r="C37" s="3" t="s">
        <v>131</v>
      </c>
      <c r="D37" s="1">
        <v>1</v>
      </c>
      <c r="E37" s="4">
        <f>'Produtos Grupo B'!F158</f>
        <v>0</v>
      </c>
      <c r="F37" s="4">
        <f t="shared" si="4"/>
        <v>0</v>
      </c>
      <c r="G37" s="20" t="str">
        <f t="shared" si="3"/>
        <v>valor mês produto 10</v>
      </c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</row>
    <row r="38" spans="1:99" s="13" customFormat="1" ht="24" x14ac:dyDescent="0.2">
      <c r="A38" s="1">
        <v>11</v>
      </c>
      <c r="B38" s="2" t="s">
        <v>98</v>
      </c>
      <c r="C38" s="3" t="s">
        <v>131</v>
      </c>
      <c r="D38" s="1">
        <v>1</v>
      </c>
      <c r="E38" s="4">
        <f>'Produtos Grupo B'!F184</f>
        <v>0</v>
      </c>
      <c r="F38" s="4">
        <f t="shared" si="4"/>
        <v>0</v>
      </c>
      <c r="G38" s="20" t="str">
        <f t="shared" si="3"/>
        <v>valor mês produto 11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</row>
    <row r="39" spans="1:99" s="13" customFormat="1" ht="24" x14ac:dyDescent="0.2">
      <c r="A39" s="1">
        <v>12</v>
      </c>
      <c r="B39" s="2" t="s">
        <v>92</v>
      </c>
      <c r="C39" s="3" t="s">
        <v>131</v>
      </c>
      <c r="D39" s="1">
        <v>1</v>
      </c>
      <c r="E39" s="4">
        <f>'Produtos Grupo B'!F210</f>
        <v>0</v>
      </c>
      <c r="F39" s="4">
        <f t="shared" si="4"/>
        <v>0</v>
      </c>
      <c r="G39" s="20" t="str">
        <f t="shared" si="3"/>
        <v>valor mês produto 12</v>
      </c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</row>
    <row r="40" spans="1:99" s="13" customFormat="1" ht="36" x14ac:dyDescent="0.2">
      <c r="A40" s="1">
        <v>13</v>
      </c>
      <c r="B40" s="2" t="s">
        <v>99</v>
      </c>
      <c r="C40" s="3" t="s">
        <v>131</v>
      </c>
      <c r="D40" s="1">
        <v>1</v>
      </c>
      <c r="E40" s="4">
        <f>'Produtos Grupo B'!F236</f>
        <v>0</v>
      </c>
      <c r="F40" s="4">
        <f t="shared" si="4"/>
        <v>0</v>
      </c>
      <c r="G40" s="20" t="str">
        <f t="shared" si="3"/>
        <v>valor mês produto 13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</row>
    <row r="41" spans="1:99" s="13" customFormat="1" ht="36" x14ac:dyDescent="0.2">
      <c r="A41" s="1">
        <v>14</v>
      </c>
      <c r="B41" s="2" t="s">
        <v>100</v>
      </c>
      <c r="C41" s="3" t="s">
        <v>131</v>
      </c>
      <c r="D41" s="1">
        <v>1</v>
      </c>
      <c r="E41" s="4">
        <f>'Produtos Grupo B'!F262</f>
        <v>0</v>
      </c>
      <c r="F41" s="4">
        <f t="shared" si="4"/>
        <v>0</v>
      </c>
      <c r="G41" s="20" t="str">
        <f t="shared" si="3"/>
        <v>valor mês produto 14</v>
      </c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</row>
    <row r="42" spans="1:99" s="13" customFormat="1" ht="21.75" customHeight="1" x14ac:dyDescent="0.2">
      <c r="D42" s="12"/>
      <c r="F42" s="21">
        <f>SUM(F32:F41)</f>
        <v>0</v>
      </c>
      <c r="G42" s="12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</row>
    <row r="43" spans="1:99" s="13" customFormat="1" x14ac:dyDescent="0.2">
      <c r="D43" s="12"/>
      <c r="G43" s="12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</row>
    <row r="44" spans="1:99" s="13" customFormat="1" ht="12.75" x14ac:dyDescent="0.2">
      <c r="A44" s="167" t="str">
        <f>'Produtos Grupo C'!A3</f>
        <v>Grupo de produtos C - AJUSTES DE DOCUMENTOS DURANTE E APÓS ANÁLISE PELO TRIBUNAL DE CONTAS DA UNIÃO DOS PROJETOS DE CONCESSÃO E PRORROGAÇÕES ANTECIPADAS</v>
      </c>
      <c r="B44" s="168"/>
      <c r="C44" s="168"/>
      <c r="D44" s="168"/>
      <c r="E44" s="168"/>
      <c r="F44" s="168"/>
      <c r="G44" s="12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</row>
    <row r="45" spans="1:99" s="13" customFormat="1" ht="25.5" x14ac:dyDescent="0.2">
      <c r="A45" s="169" t="s">
        <v>63</v>
      </c>
      <c r="B45" s="169" t="s">
        <v>128</v>
      </c>
      <c r="C45" s="170" t="s">
        <v>130</v>
      </c>
      <c r="D45" s="169" t="s">
        <v>6</v>
      </c>
      <c r="E45" s="170" t="s">
        <v>139</v>
      </c>
      <c r="F45" s="170" t="s">
        <v>136</v>
      </c>
      <c r="G45" s="12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</row>
    <row r="46" spans="1:99" s="13" customFormat="1" ht="24" x14ac:dyDescent="0.2">
      <c r="A46" s="1">
        <v>15</v>
      </c>
      <c r="B46" s="2" t="s">
        <v>102</v>
      </c>
      <c r="C46" s="3" t="s">
        <v>131</v>
      </c>
      <c r="D46" s="1">
        <v>1</v>
      </c>
      <c r="E46" s="4">
        <f>'Produtos Grupo C'!F28</f>
        <v>0</v>
      </c>
      <c r="F46" s="4">
        <f>E46*D46</f>
        <v>0</v>
      </c>
      <c r="G46" s="20" t="str">
        <f t="shared" ref="G46:G50" si="5">"valor mês produto "&amp;A46</f>
        <v>valor mês produto 15</v>
      </c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</row>
    <row r="47" spans="1:99" s="13" customFormat="1" ht="36" x14ac:dyDescent="0.2">
      <c r="A47" s="1">
        <v>16</v>
      </c>
      <c r="B47" s="2" t="s">
        <v>103</v>
      </c>
      <c r="C47" s="3" t="s">
        <v>131</v>
      </c>
      <c r="D47" s="1">
        <v>1</v>
      </c>
      <c r="E47" s="4">
        <f>'Produtos Grupo C'!F54</f>
        <v>0</v>
      </c>
      <c r="F47" s="4">
        <f t="shared" ref="F47:F50" si="6">E47*D47</f>
        <v>0</v>
      </c>
      <c r="G47" s="20" t="str">
        <f t="shared" si="5"/>
        <v>valor mês produto 16</v>
      </c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</row>
    <row r="48" spans="1:99" s="13" customFormat="1" ht="36" x14ac:dyDescent="0.2">
      <c r="A48" s="1">
        <v>17</v>
      </c>
      <c r="B48" s="2" t="s">
        <v>93</v>
      </c>
      <c r="C48" s="3" t="s">
        <v>131</v>
      </c>
      <c r="D48" s="1">
        <v>1</v>
      </c>
      <c r="E48" s="4">
        <f>'Produtos Grupo C'!F80</f>
        <v>0</v>
      </c>
      <c r="F48" s="4">
        <f t="shared" si="6"/>
        <v>0</v>
      </c>
      <c r="G48" s="20" t="str">
        <f t="shared" si="5"/>
        <v>valor mês produto 17</v>
      </c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</row>
    <row r="49" spans="1:99" s="13" customFormat="1" ht="36" x14ac:dyDescent="0.2">
      <c r="A49" s="1">
        <v>18</v>
      </c>
      <c r="B49" s="2" t="s">
        <v>104</v>
      </c>
      <c r="C49" s="3" t="s">
        <v>131</v>
      </c>
      <c r="D49" s="1">
        <v>1</v>
      </c>
      <c r="E49" s="4">
        <f>'Produtos Grupo C'!F106</f>
        <v>0</v>
      </c>
      <c r="F49" s="4">
        <f t="shared" si="6"/>
        <v>0</v>
      </c>
      <c r="G49" s="20" t="str">
        <f t="shared" si="5"/>
        <v>valor mês produto 18</v>
      </c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</row>
    <row r="50" spans="1:99" s="13" customFormat="1" ht="24" x14ac:dyDescent="0.2">
      <c r="A50" s="1">
        <v>19</v>
      </c>
      <c r="B50" s="2" t="s">
        <v>105</v>
      </c>
      <c r="C50" s="3" t="s">
        <v>131</v>
      </c>
      <c r="D50" s="1">
        <v>1</v>
      </c>
      <c r="E50" s="4">
        <f>'Produtos Grupo C'!F132</f>
        <v>0</v>
      </c>
      <c r="F50" s="4">
        <f t="shared" si="6"/>
        <v>0</v>
      </c>
      <c r="G50" s="20" t="str">
        <f t="shared" si="5"/>
        <v>valor mês produto 19</v>
      </c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</row>
    <row r="51" spans="1:99" s="13" customFormat="1" x14ac:dyDescent="0.2">
      <c r="D51" s="12"/>
      <c r="F51" s="21">
        <f>SUM(F46:F50)</f>
        <v>0</v>
      </c>
      <c r="G51" s="12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</row>
    <row r="52" spans="1:99" s="13" customFormat="1" x14ac:dyDescent="0.2">
      <c r="D52" s="12"/>
      <c r="G52" s="12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</row>
    <row r="53" spans="1:99" s="13" customFormat="1" x14ac:dyDescent="0.2">
      <c r="D53" s="12"/>
      <c r="G53" s="12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</row>
    <row r="54" spans="1:99" s="13" customFormat="1" ht="12.75" x14ac:dyDescent="0.2">
      <c r="A54" s="167" t="str">
        <f>'Produtos Grupo D'!A3</f>
        <v>Grupo de produtos D - ELABORAÇÃO DE CRONOGRAMA PARA GESTÃO DE PROJETOS DE CONCESSÃO E PRORROGAÇÕES ANTECIPADAS</v>
      </c>
      <c r="B54" s="168"/>
      <c r="C54" s="168"/>
      <c r="D54" s="168"/>
      <c r="E54" s="168"/>
      <c r="F54" s="168"/>
      <c r="G54" s="12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</row>
    <row r="55" spans="1:99" s="13" customFormat="1" ht="25.5" x14ac:dyDescent="0.2">
      <c r="A55" s="169" t="s">
        <v>63</v>
      </c>
      <c r="B55" s="169" t="s">
        <v>128</v>
      </c>
      <c r="C55" s="170" t="s">
        <v>130</v>
      </c>
      <c r="D55" s="169" t="s">
        <v>6</v>
      </c>
      <c r="E55" s="170" t="s">
        <v>139</v>
      </c>
      <c r="F55" s="170" t="s">
        <v>136</v>
      </c>
      <c r="G55" s="12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</row>
    <row r="56" spans="1:99" s="13" customFormat="1" ht="36" x14ac:dyDescent="0.2">
      <c r="A56" s="1">
        <v>20</v>
      </c>
      <c r="B56" s="5" t="s">
        <v>106</v>
      </c>
      <c r="C56" s="3" t="s">
        <v>131</v>
      </c>
      <c r="D56" s="3" t="s">
        <v>227</v>
      </c>
      <c r="E56" s="4">
        <f>'Produtos Grupo D'!F19</f>
        <v>0</v>
      </c>
      <c r="F56" s="4">
        <f>E56*1</f>
        <v>0</v>
      </c>
      <c r="G56" s="20" t="str">
        <f t="shared" ref="G56:G70" si="7">"valor mês produto "&amp;A56</f>
        <v>valor mês produto 20</v>
      </c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</row>
    <row r="57" spans="1:99" s="13" customFormat="1" x14ac:dyDescent="0.2">
      <c r="A57" s="1">
        <v>21</v>
      </c>
      <c r="B57" s="5" t="s">
        <v>107</v>
      </c>
      <c r="C57" s="3" t="s">
        <v>131</v>
      </c>
      <c r="D57" s="1">
        <v>1</v>
      </c>
      <c r="E57" s="4">
        <f>'Produtos Grupo D'!F36</f>
        <v>0</v>
      </c>
      <c r="F57" s="4">
        <f t="shared" ref="F57:F70" si="8">E57*D57</f>
        <v>0</v>
      </c>
      <c r="G57" s="20" t="str">
        <f t="shared" si="7"/>
        <v>valor mês produto 21</v>
      </c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</row>
    <row r="58" spans="1:99" s="13" customFormat="1" ht="24" x14ac:dyDescent="0.2">
      <c r="A58" s="1">
        <v>22</v>
      </c>
      <c r="B58" s="5" t="s">
        <v>108</v>
      </c>
      <c r="C58" s="3" t="s">
        <v>131</v>
      </c>
      <c r="D58" s="1">
        <v>1</v>
      </c>
      <c r="E58" s="4">
        <f>'Produtos Grupo D'!F53</f>
        <v>0</v>
      </c>
      <c r="F58" s="4">
        <f t="shared" si="8"/>
        <v>0</v>
      </c>
      <c r="G58" s="20" t="str">
        <f t="shared" si="7"/>
        <v>valor mês produto 22</v>
      </c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</row>
    <row r="59" spans="1:99" s="13" customFormat="1" ht="24" x14ac:dyDescent="0.2">
      <c r="A59" s="1">
        <v>23</v>
      </c>
      <c r="B59" s="5" t="s">
        <v>120</v>
      </c>
      <c r="C59" s="3" t="s">
        <v>131</v>
      </c>
      <c r="D59" s="1">
        <v>1</v>
      </c>
      <c r="E59" s="4">
        <f>'Produtos Grupo D'!F70</f>
        <v>0</v>
      </c>
      <c r="F59" s="4">
        <f t="shared" si="8"/>
        <v>0</v>
      </c>
      <c r="G59" s="20" t="str">
        <f t="shared" si="7"/>
        <v>valor mês produto 23</v>
      </c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</row>
    <row r="60" spans="1:99" s="13" customFormat="1" ht="24" x14ac:dyDescent="0.2">
      <c r="A60" s="1">
        <v>24</v>
      </c>
      <c r="B60" s="5" t="s">
        <v>109</v>
      </c>
      <c r="C60" s="3" t="s">
        <v>131</v>
      </c>
      <c r="D60" s="1">
        <v>1</v>
      </c>
      <c r="E60" s="4">
        <f>'Produtos Grupo D'!F87</f>
        <v>0</v>
      </c>
      <c r="F60" s="4">
        <f t="shared" si="8"/>
        <v>0</v>
      </c>
      <c r="G60" s="20" t="str">
        <f t="shared" si="7"/>
        <v>valor mês produto 24</v>
      </c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</row>
    <row r="61" spans="1:99" s="13" customFormat="1" x14ac:dyDescent="0.2">
      <c r="A61" s="1">
        <v>25</v>
      </c>
      <c r="B61" s="5" t="s">
        <v>110</v>
      </c>
      <c r="C61" s="3" t="s">
        <v>131</v>
      </c>
      <c r="D61" s="1">
        <v>1</v>
      </c>
      <c r="E61" s="4">
        <f>'Produtos Grupo D'!F104</f>
        <v>0</v>
      </c>
      <c r="F61" s="4">
        <f t="shared" si="8"/>
        <v>0</v>
      </c>
      <c r="G61" s="20" t="str">
        <f t="shared" si="7"/>
        <v>valor mês produto 25</v>
      </c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</row>
    <row r="62" spans="1:99" s="13" customFormat="1" x14ac:dyDescent="0.2">
      <c r="A62" s="1">
        <v>26</v>
      </c>
      <c r="B62" s="5" t="s">
        <v>111</v>
      </c>
      <c r="C62" s="3" t="s">
        <v>131</v>
      </c>
      <c r="D62" s="1">
        <v>1</v>
      </c>
      <c r="E62" s="4">
        <f>'Produtos Grupo D'!F121</f>
        <v>0</v>
      </c>
      <c r="F62" s="4">
        <f t="shared" si="8"/>
        <v>0</v>
      </c>
      <c r="G62" s="20" t="str">
        <f t="shared" si="7"/>
        <v>valor mês produto 26</v>
      </c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</row>
    <row r="63" spans="1:99" s="13" customFormat="1" x14ac:dyDescent="0.2">
      <c r="A63" s="1">
        <v>27</v>
      </c>
      <c r="B63" s="5" t="s">
        <v>112</v>
      </c>
      <c r="C63" s="3" t="s">
        <v>131</v>
      </c>
      <c r="D63" s="1">
        <v>1</v>
      </c>
      <c r="E63" s="4">
        <f>'Produtos Grupo D'!F138</f>
        <v>0</v>
      </c>
      <c r="F63" s="4">
        <f t="shared" si="8"/>
        <v>0</v>
      </c>
      <c r="G63" s="20" t="str">
        <f t="shared" si="7"/>
        <v>valor mês produto 27</v>
      </c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</row>
    <row r="64" spans="1:99" s="13" customFormat="1" ht="24" x14ac:dyDescent="0.2">
      <c r="A64" s="1">
        <v>28</v>
      </c>
      <c r="B64" s="5" t="s">
        <v>113</v>
      </c>
      <c r="C64" s="3" t="s">
        <v>131</v>
      </c>
      <c r="D64" s="1">
        <v>1</v>
      </c>
      <c r="E64" s="4">
        <f>'Produtos Grupo D'!F155</f>
        <v>0</v>
      </c>
      <c r="F64" s="4">
        <f t="shared" si="8"/>
        <v>0</v>
      </c>
      <c r="G64" s="20" t="str">
        <f t="shared" si="7"/>
        <v>valor mês produto 28</v>
      </c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</row>
    <row r="65" spans="1:99" s="13" customFormat="1" ht="24" x14ac:dyDescent="0.2">
      <c r="A65" s="1">
        <v>29</v>
      </c>
      <c r="B65" s="5" t="s">
        <v>114</v>
      </c>
      <c r="C65" s="3" t="s">
        <v>131</v>
      </c>
      <c r="D65" s="1">
        <v>1</v>
      </c>
      <c r="E65" s="4">
        <f>'Produtos Grupo D'!F172</f>
        <v>0</v>
      </c>
      <c r="F65" s="4">
        <f t="shared" si="8"/>
        <v>0</v>
      </c>
      <c r="G65" s="20" t="str">
        <f t="shared" si="7"/>
        <v>valor mês produto 29</v>
      </c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</row>
    <row r="66" spans="1:99" s="13" customFormat="1" x14ac:dyDescent="0.2">
      <c r="A66" s="1">
        <v>30</v>
      </c>
      <c r="B66" s="5" t="s">
        <v>115</v>
      </c>
      <c r="C66" s="3" t="s">
        <v>131</v>
      </c>
      <c r="D66" s="1">
        <v>1</v>
      </c>
      <c r="E66" s="4">
        <f>'Produtos Grupo D'!F189</f>
        <v>0</v>
      </c>
      <c r="F66" s="4">
        <f t="shared" si="8"/>
        <v>0</v>
      </c>
      <c r="G66" s="20" t="str">
        <f t="shared" si="7"/>
        <v>valor mês produto 30</v>
      </c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</row>
    <row r="67" spans="1:99" s="13" customFormat="1" x14ac:dyDescent="0.2">
      <c r="A67" s="1">
        <v>31</v>
      </c>
      <c r="B67" s="5" t="s">
        <v>116</v>
      </c>
      <c r="C67" s="3" t="s">
        <v>131</v>
      </c>
      <c r="D67" s="1">
        <v>1</v>
      </c>
      <c r="E67" s="4">
        <f>'Produtos Grupo D'!F206</f>
        <v>0</v>
      </c>
      <c r="F67" s="4">
        <f t="shared" si="8"/>
        <v>0</v>
      </c>
      <c r="G67" s="20" t="str">
        <f t="shared" si="7"/>
        <v>valor mês produto 31</v>
      </c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</row>
    <row r="68" spans="1:99" s="13" customFormat="1" x14ac:dyDescent="0.2">
      <c r="A68" s="1">
        <v>32</v>
      </c>
      <c r="B68" s="5" t="s">
        <v>117</v>
      </c>
      <c r="C68" s="3" t="s">
        <v>131</v>
      </c>
      <c r="D68" s="1">
        <v>1</v>
      </c>
      <c r="E68" s="4">
        <f>'Produtos Grupo D'!F223</f>
        <v>0</v>
      </c>
      <c r="F68" s="4">
        <f t="shared" si="8"/>
        <v>0</v>
      </c>
      <c r="G68" s="20" t="str">
        <f t="shared" si="7"/>
        <v>valor mês produto 32</v>
      </c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</row>
    <row r="69" spans="1:99" s="13" customFormat="1" ht="24" x14ac:dyDescent="0.2">
      <c r="A69" s="1">
        <v>33</v>
      </c>
      <c r="B69" s="5" t="s">
        <v>118</v>
      </c>
      <c r="C69" s="3" t="s">
        <v>131</v>
      </c>
      <c r="D69" s="1">
        <v>1</v>
      </c>
      <c r="E69" s="4">
        <f>'Produtos Grupo D'!F240</f>
        <v>0</v>
      </c>
      <c r="F69" s="4">
        <f t="shared" si="8"/>
        <v>0</v>
      </c>
      <c r="G69" s="20" t="str">
        <f t="shared" si="7"/>
        <v>valor mês produto 33</v>
      </c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</row>
    <row r="70" spans="1:99" s="13" customFormat="1" ht="24" x14ac:dyDescent="0.2">
      <c r="A70" s="1">
        <v>34</v>
      </c>
      <c r="B70" s="5" t="s">
        <v>119</v>
      </c>
      <c r="C70" s="3" t="s">
        <v>131</v>
      </c>
      <c r="D70" s="1">
        <v>1</v>
      </c>
      <c r="E70" s="4">
        <f>'Produtos Grupo D'!F257</f>
        <v>0</v>
      </c>
      <c r="F70" s="4">
        <f t="shared" si="8"/>
        <v>0</v>
      </c>
      <c r="G70" s="20" t="str">
        <f t="shared" si="7"/>
        <v>valor mês produto 34</v>
      </c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</row>
    <row r="71" spans="1:99" s="13" customFormat="1" x14ac:dyDescent="0.2">
      <c r="D71" s="12"/>
      <c r="F71" s="21">
        <f>SUM(F56:F70)</f>
        <v>0</v>
      </c>
      <c r="G71" s="12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</row>
    <row r="72" spans="1:99" s="13" customFormat="1" hidden="1" x14ac:dyDescent="0.2">
      <c r="D72" s="12"/>
      <c r="G72" s="12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</row>
    <row r="73" spans="1:99" s="13" customFormat="1" hidden="1" x14ac:dyDescent="0.2">
      <c r="D73" s="12"/>
      <c r="G73" s="12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</row>
    <row r="74" spans="1:99" s="13" customFormat="1" hidden="1" x14ac:dyDescent="0.2">
      <c r="D74" s="12"/>
      <c r="G74" s="12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</row>
    <row r="75" spans="1:99" s="13" customFormat="1" hidden="1" x14ac:dyDescent="0.2">
      <c r="D75" s="12"/>
      <c r="G75" s="12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</row>
    <row r="76" spans="1:99" s="13" customFormat="1" hidden="1" x14ac:dyDescent="0.2">
      <c r="D76" s="12"/>
      <c r="G76" s="12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</row>
    <row r="77" spans="1:99" s="13" customFormat="1" hidden="1" x14ac:dyDescent="0.2">
      <c r="D77" s="12"/>
      <c r="G77" s="12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</row>
    <row r="78" spans="1:99" s="13" customFormat="1" hidden="1" x14ac:dyDescent="0.2">
      <c r="D78" s="12"/>
      <c r="G78" s="12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</row>
    <row r="79" spans="1:99" s="13" customFormat="1" hidden="1" x14ac:dyDescent="0.2">
      <c r="D79" s="12"/>
      <c r="G79" s="12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</row>
    <row r="80" spans="1:99" s="13" customFormat="1" hidden="1" x14ac:dyDescent="0.2">
      <c r="D80" s="12"/>
      <c r="G80" s="12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</row>
    <row r="81" spans="4:99" s="13" customFormat="1" hidden="1" x14ac:dyDescent="0.2">
      <c r="D81" s="12"/>
      <c r="G81" s="12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  <c r="CD81" s="14"/>
      <c r="CE81" s="14"/>
      <c r="CF81" s="14"/>
      <c r="CG81" s="14"/>
      <c r="CH81" s="14"/>
      <c r="CI81" s="14"/>
      <c r="CJ81" s="14"/>
      <c r="CK81" s="14"/>
      <c r="CL81" s="14"/>
      <c r="CM81" s="14"/>
      <c r="CN81" s="14"/>
      <c r="CO81" s="14"/>
      <c r="CP81" s="14"/>
      <c r="CQ81" s="14"/>
      <c r="CR81" s="14"/>
      <c r="CS81" s="14"/>
      <c r="CT81" s="14"/>
      <c r="CU81" s="14"/>
    </row>
    <row r="82" spans="4:99" s="13" customFormat="1" hidden="1" x14ac:dyDescent="0.2">
      <c r="D82" s="12"/>
      <c r="G82" s="12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  <c r="CL82" s="14"/>
      <c r="CM82" s="14"/>
      <c r="CN82" s="14"/>
      <c r="CO82" s="14"/>
      <c r="CP82" s="14"/>
      <c r="CQ82" s="14"/>
      <c r="CR82" s="14"/>
      <c r="CS82" s="14"/>
      <c r="CT82" s="14"/>
      <c r="CU82" s="14"/>
    </row>
    <row r="83" spans="4:99" s="13" customFormat="1" hidden="1" x14ac:dyDescent="0.2">
      <c r="D83" s="12"/>
      <c r="G83" s="12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4"/>
      <c r="CM83" s="14"/>
      <c r="CN83" s="14"/>
      <c r="CO83" s="14"/>
      <c r="CP83" s="14"/>
      <c r="CQ83" s="14"/>
      <c r="CR83" s="14"/>
      <c r="CS83" s="14"/>
      <c r="CT83" s="14"/>
      <c r="CU83" s="14"/>
    </row>
    <row r="84" spans="4:99" s="13" customFormat="1" hidden="1" x14ac:dyDescent="0.2">
      <c r="D84" s="12"/>
      <c r="G84" s="12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  <c r="CI84" s="14"/>
      <c r="CJ84" s="14"/>
      <c r="CK84" s="14"/>
      <c r="CL84" s="14"/>
      <c r="CM84" s="14"/>
      <c r="CN84" s="14"/>
      <c r="CO84" s="14"/>
      <c r="CP84" s="14"/>
      <c r="CQ84" s="14"/>
      <c r="CR84" s="14"/>
      <c r="CS84" s="14"/>
      <c r="CT84" s="14"/>
      <c r="CU84" s="14"/>
    </row>
    <row r="85" spans="4:99" s="13" customFormat="1" hidden="1" x14ac:dyDescent="0.2">
      <c r="D85" s="12"/>
      <c r="G85" s="12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  <c r="CD85" s="14"/>
      <c r="CE85" s="14"/>
      <c r="CF85" s="14"/>
      <c r="CG85" s="14"/>
      <c r="CH85" s="14"/>
      <c r="CI85" s="14"/>
      <c r="CJ85" s="14"/>
      <c r="CK85" s="14"/>
      <c r="CL85" s="14"/>
      <c r="CM85" s="14"/>
      <c r="CN85" s="14"/>
      <c r="CO85" s="14"/>
      <c r="CP85" s="14"/>
      <c r="CQ85" s="14"/>
      <c r="CR85" s="14"/>
      <c r="CS85" s="14"/>
      <c r="CT85" s="14"/>
      <c r="CU85" s="14"/>
    </row>
    <row r="86" spans="4:99" s="13" customFormat="1" hidden="1" x14ac:dyDescent="0.2">
      <c r="D86" s="12"/>
      <c r="G86" s="12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  <c r="CD86" s="14"/>
      <c r="CE86" s="14"/>
      <c r="CF86" s="14"/>
      <c r="CG86" s="14"/>
      <c r="CH86" s="14"/>
      <c r="CI86" s="14"/>
      <c r="CJ86" s="14"/>
      <c r="CK86" s="14"/>
      <c r="CL86" s="14"/>
      <c r="CM86" s="14"/>
      <c r="CN86" s="14"/>
      <c r="CO86" s="14"/>
      <c r="CP86" s="14"/>
      <c r="CQ86" s="14"/>
      <c r="CR86" s="14"/>
      <c r="CS86" s="14"/>
      <c r="CT86" s="14"/>
      <c r="CU86" s="14"/>
    </row>
    <row r="87" spans="4:99" s="13" customFormat="1" hidden="1" x14ac:dyDescent="0.2">
      <c r="D87" s="12"/>
      <c r="G87" s="12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  <c r="CD87" s="14"/>
      <c r="CE87" s="14"/>
      <c r="CF87" s="14"/>
      <c r="CG87" s="14"/>
      <c r="CH87" s="14"/>
      <c r="CI87" s="14"/>
      <c r="CJ87" s="14"/>
      <c r="CK87" s="14"/>
      <c r="CL87" s="14"/>
      <c r="CM87" s="14"/>
      <c r="CN87" s="14"/>
      <c r="CO87" s="14"/>
      <c r="CP87" s="14"/>
      <c r="CQ87" s="14"/>
      <c r="CR87" s="14"/>
      <c r="CS87" s="14"/>
      <c r="CT87" s="14"/>
      <c r="CU87" s="14"/>
    </row>
    <row r="88" spans="4:99" s="13" customFormat="1" hidden="1" x14ac:dyDescent="0.2">
      <c r="D88" s="12"/>
      <c r="G88" s="12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  <c r="CI88" s="14"/>
      <c r="CJ88" s="14"/>
      <c r="CK88" s="14"/>
      <c r="CL88" s="14"/>
      <c r="CM88" s="14"/>
      <c r="CN88" s="14"/>
      <c r="CO88" s="14"/>
      <c r="CP88" s="14"/>
      <c r="CQ88" s="14"/>
      <c r="CR88" s="14"/>
      <c r="CS88" s="14"/>
      <c r="CT88" s="14"/>
      <c r="CU88" s="14"/>
    </row>
    <row r="89" spans="4:99" s="13" customFormat="1" hidden="1" x14ac:dyDescent="0.2">
      <c r="D89" s="12"/>
      <c r="G89" s="12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  <c r="CI89" s="14"/>
      <c r="CJ89" s="14"/>
      <c r="CK89" s="14"/>
      <c r="CL89" s="14"/>
      <c r="CM89" s="14"/>
      <c r="CN89" s="14"/>
      <c r="CO89" s="14"/>
      <c r="CP89" s="14"/>
      <c r="CQ89" s="14"/>
      <c r="CR89" s="14"/>
      <c r="CS89" s="14"/>
      <c r="CT89" s="14"/>
      <c r="CU89" s="14"/>
    </row>
    <row r="90" spans="4:99" s="13" customFormat="1" hidden="1" x14ac:dyDescent="0.2">
      <c r="D90" s="12"/>
      <c r="G90" s="12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</row>
    <row r="91" spans="4:99" s="13" customFormat="1" hidden="1" x14ac:dyDescent="0.2">
      <c r="D91" s="12"/>
      <c r="G91" s="12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  <c r="CI91" s="14"/>
      <c r="CJ91" s="14"/>
      <c r="CK91" s="14"/>
      <c r="CL91" s="14"/>
      <c r="CM91" s="14"/>
      <c r="CN91" s="14"/>
      <c r="CO91" s="14"/>
      <c r="CP91" s="14"/>
      <c r="CQ91" s="14"/>
      <c r="CR91" s="14"/>
      <c r="CS91" s="14"/>
      <c r="CT91" s="14"/>
      <c r="CU91" s="14"/>
    </row>
    <row r="92" spans="4:99" s="13" customFormat="1" hidden="1" x14ac:dyDescent="0.2">
      <c r="D92" s="12"/>
      <c r="G92" s="12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  <c r="CI92" s="14"/>
      <c r="CJ92" s="14"/>
      <c r="CK92" s="14"/>
      <c r="CL92" s="14"/>
      <c r="CM92" s="14"/>
      <c r="CN92" s="14"/>
      <c r="CO92" s="14"/>
      <c r="CP92" s="14"/>
      <c r="CQ92" s="14"/>
      <c r="CR92" s="14"/>
      <c r="CS92" s="14"/>
      <c r="CT92" s="14"/>
      <c r="CU92" s="14"/>
    </row>
    <row r="93" spans="4:99" s="13" customFormat="1" hidden="1" x14ac:dyDescent="0.2">
      <c r="D93" s="12"/>
      <c r="G93" s="12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  <c r="CI93" s="14"/>
      <c r="CJ93" s="14"/>
      <c r="CK93" s="14"/>
      <c r="CL93" s="14"/>
      <c r="CM93" s="14"/>
      <c r="CN93" s="14"/>
      <c r="CO93" s="14"/>
      <c r="CP93" s="14"/>
      <c r="CQ93" s="14"/>
      <c r="CR93" s="14"/>
      <c r="CS93" s="14"/>
      <c r="CT93" s="14"/>
      <c r="CU93" s="14"/>
    </row>
    <row r="94" spans="4:99" s="13" customFormat="1" hidden="1" x14ac:dyDescent="0.2">
      <c r="D94" s="12"/>
      <c r="G94" s="12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  <c r="CI94" s="14"/>
      <c r="CJ94" s="14"/>
      <c r="CK94" s="14"/>
      <c r="CL94" s="14"/>
      <c r="CM94" s="14"/>
      <c r="CN94" s="14"/>
      <c r="CO94" s="14"/>
      <c r="CP94" s="14"/>
      <c r="CQ94" s="14"/>
      <c r="CR94" s="14"/>
      <c r="CS94" s="14"/>
      <c r="CT94" s="14"/>
      <c r="CU94" s="14"/>
    </row>
    <row r="95" spans="4:99" s="13" customFormat="1" hidden="1" x14ac:dyDescent="0.2">
      <c r="D95" s="12"/>
      <c r="G95" s="12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  <c r="CI95" s="14"/>
      <c r="CJ95" s="14"/>
      <c r="CK95" s="14"/>
      <c r="CL95" s="14"/>
      <c r="CM95" s="14"/>
      <c r="CN95" s="14"/>
      <c r="CO95" s="14"/>
      <c r="CP95" s="14"/>
      <c r="CQ95" s="14"/>
      <c r="CR95" s="14"/>
      <c r="CS95" s="14"/>
      <c r="CT95" s="14"/>
      <c r="CU95" s="14"/>
    </row>
    <row r="96" spans="4:99" s="13" customFormat="1" hidden="1" x14ac:dyDescent="0.2">
      <c r="D96" s="12"/>
      <c r="G96" s="12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  <c r="CI96" s="14"/>
      <c r="CJ96" s="14"/>
      <c r="CK96" s="14"/>
      <c r="CL96" s="14"/>
      <c r="CM96" s="14"/>
      <c r="CN96" s="14"/>
      <c r="CO96" s="14"/>
      <c r="CP96" s="14"/>
      <c r="CQ96" s="14"/>
      <c r="CR96" s="14"/>
      <c r="CS96" s="14"/>
      <c r="CT96" s="14"/>
      <c r="CU96" s="14"/>
    </row>
    <row r="97" spans="4:99" s="13" customFormat="1" hidden="1" x14ac:dyDescent="0.2">
      <c r="D97" s="12"/>
      <c r="G97" s="12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  <c r="CD97" s="14"/>
      <c r="CE97" s="14"/>
      <c r="CF97" s="14"/>
      <c r="CG97" s="14"/>
      <c r="CH97" s="14"/>
      <c r="CI97" s="14"/>
      <c r="CJ97" s="14"/>
      <c r="CK97" s="14"/>
      <c r="CL97" s="14"/>
      <c r="CM97" s="14"/>
      <c r="CN97" s="14"/>
      <c r="CO97" s="14"/>
      <c r="CP97" s="14"/>
      <c r="CQ97" s="14"/>
      <c r="CR97" s="14"/>
      <c r="CS97" s="14"/>
      <c r="CT97" s="14"/>
      <c r="CU97" s="14"/>
    </row>
    <row r="98" spans="4:99" s="13" customFormat="1" hidden="1" x14ac:dyDescent="0.2">
      <c r="D98" s="12"/>
      <c r="G98" s="12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  <c r="CD98" s="14"/>
      <c r="CE98" s="14"/>
      <c r="CF98" s="14"/>
      <c r="CG98" s="14"/>
      <c r="CH98" s="14"/>
      <c r="CI98" s="14"/>
      <c r="CJ98" s="14"/>
      <c r="CK98" s="14"/>
      <c r="CL98" s="14"/>
      <c r="CM98" s="14"/>
      <c r="CN98" s="14"/>
      <c r="CO98" s="14"/>
      <c r="CP98" s="14"/>
      <c r="CQ98" s="14"/>
      <c r="CR98" s="14"/>
      <c r="CS98" s="14"/>
      <c r="CT98" s="14"/>
      <c r="CU98" s="14"/>
    </row>
    <row r="99" spans="4:99" s="13" customFormat="1" hidden="1" x14ac:dyDescent="0.2">
      <c r="D99" s="12"/>
      <c r="G99" s="12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  <c r="CI99" s="14"/>
      <c r="CJ99" s="14"/>
      <c r="CK99" s="14"/>
      <c r="CL99" s="14"/>
      <c r="CM99" s="14"/>
      <c r="CN99" s="14"/>
      <c r="CO99" s="14"/>
      <c r="CP99" s="14"/>
      <c r="CQ99" s="14"/>
      <c r="CR99" s="14"/>
      <c r="CS99" s="14"/>
      <c r="CT99" s="14"/>
      <c r="CU99" s="14"/>
    </row>
    <row r="100" spans="4:99" s="13" customFormat="1" hidden="1" x14ac:dyDescent="0.2">
      <c r="D100" s="12"/>
      <c r="G100" s="12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</row>
    <row r="101" spans="4:99" s="13" customFormat="1" hidden="1" x14ac:dyDescent="0.2">
      <c r="D101" s="12"/>
      <c r="G101" s="12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  <c r="CI101" s="14"/>
      <c r="CJ101" s="14"/>
      <c r="CK101" s="14"/>
      <c r="CL101" s="14"/>
      <c r="CM101" s="14"/>
      <c r="CN101" s="14"/>
      <c r="CO101" s="14"/>
      <c r="CP101" s="14"/>
      <c r="CQ101" s="14"/>
      <c r="CR101" s="14"/>
      <c r="CS101" s="14"/>
      <c r="CT101" s="14"/>
      <c r="CU101" s="14"/>
    </row>
    <row r="102" spans="4:99" s="13" customFormat="1" hidden="1" x14ac:dyDescent="0.2">
      <c r="D102" s="12"/>
      <c r="G102" s="12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  <c r="CI102" s="14"/>
      <c r="CJ102" s="14"/>
      <c r="CK102" s="14"/>
      <c r="CL102" s="14"/>
      <c r="CM102" s="14"/>
      <c r="CN102" s="14"/>
      <c r="CO102" s="14"/>
      <c r="CP102" s="14"/>
      <c r="CQ102" s="14"/>
      <c r="CR102" s="14"/>
      <c r="CS102" s="14"/>
      <c r="CT102" s="14"/>
      <c r="CU102" s="14"/>
    </row>
    <row r="103" spans="4:99" s="13" customFormat="1" hidden="1" x14ac:dyDescent="0.2">
      <c r="D103" s="12"/>
      <c r="G103" s="12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  <c r="CS103" s="14"/>
      <c r="CT103" s="14"/>
      <c r="CU103" s="14"/>
    </row>
    <row r="104" spans="4:99" s="13" customFormat="1" hidden="1" x14ac:dyDescent="0.2">
      <c r="D104" s="12"/>
      <c r="G104" s="12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</row>
    <row r="105" spans="4:99" s="13" customFormat="1" hidden="1" x14ac:dyDescent="0.2">
      <c r="D105" s="12"/>
      <c r="G105" s="12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  <c r="CL105" s="14"/>
      <c r="CM105" s="14"/>
      <c r="CN105" s="14"/>
      <c r="CO105" s="14"/>
      <c r="CP105" s="14"/>
      <c r="CQ105" s="14"/>
      <c r="CR105" s="14"/>
      <c r="CS105" s="14"/>
      <c r="CT105" s="14"/>
      <c r="CU105" s="14"/>
    </row>
    <row r="106" spans="4:99" s="13" customFormat="1" hidden="1" x14ac:dyDescent="0.2">
      <c r="D106" s="12"/>
      <c r="G106" s="12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  <c r="CL106" s="14"/>
      <c r="CM106" s="14"/>
      <c r="CN106" s="14"/>
      <c r="CO106" s="14"/>
      <c r="CP106" s="14"/>
      <c r="CQ106" s="14"/>
      <c r="CR106" s="14"/>
      <c r="CS106" s="14"/>
      <c r="CT106" s="14"/>
      <c r="CU106" s="14"/>
    </row>
    <row r="107" spans="4:99" s="13" customFormat="1" hidden="1" x14ac:dyDescent="0.2">
      <c r="D107" s="12"/>
      <c r="G107" s="12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  <c r="CS107" s="14"/>
      <c r="CT107" s="14"/>
      <c r="CU107" s="14"/>
    </row>
    <row r="108" spans="4:99" s="13" customFormat="1" hidden="1" x14ac:dyDescent="0.2">
      <c r="D108" s="12"/>
      <c r="G108" s="12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  <c r="CS108" s="14"/>
      <c r="CT108" s="14"/>
      <c r="CU108" s="14"/>
    </row>
    <row r="109" spans="4:99" s="13" customFormat="1" hidden="1" x14ac:dyDescent="0.2">
      <c r="D109" s="12"/>
      <c r="G109" s="12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</row>
    <row r="110" spans="4:99" s="13" customFormat="1" hidden="1" x14ac:dyDescent="0.2">
      <c r="D110" s="12"/>
      <c r="G110" s="12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</row>
    <row r="111" spans="4:99" s="13" customFormat="1" hidden="1" x14ac:dyDescent="0.2">
      <c r="D111" s="12"/>
      <c r="G111" s="12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</row>
    <row r="112" spans="4:99" s="13" customFormat="1" hidden="1" x14ac:dyDescent="0.2">
      <c r="D112" s="12"/>
      <c r="G112" s="12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  <c r="CI112" s="14"/>
      <c r="CJ112" s="14"/>
      <c r="CK112" s="14"/>
      <c r="CL112" s="14"/>
      <c r="CM112" s="14"/>
      <c r="CN112" s="14"/>
      <c r="CO112" s="14"/>
      <c r="CP112" s="14"/>
      <c r="CQ112" s="14"/>
      <c r="CR112" s="14"/>
      <c r="CS112" s="14"/>
      <c r="CT112" s="14"/>
      <c r="CU112" s="14"/>
    </row>
    <row r="113" spans="4:99" s="13" customFormat="1" hidden="1" x14ac:dyDescent="0.2">
      <c r="D113" s="12"/>
      <c r="G113" s="12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  <c r="CI113" s="14"/>
      <c r="CJ113" s="14"/>
      <c r="CK113" s="14"/>
      <c r="CL113" s="14"/>
      <c r="CM113" s="14"/>
      <c r="CN113" s="14"/>
      <c r="CO113" s="14"/>
      <c r="CP113" s="14"/>
      <c r="CQ113" s="14"/>
      <c r="CR113" s="14"/>
      <c r="CS113" s="14"/>
      <c r="CT113" s="14"/>
      <c r="CU113" s="14"/>
    </row>
    <row r="114" spans="4:99" s="13" customFormat="1" hidden="1" x14ac:dyDescent="0.2">
      <c r="D114" s="12"/>
      <c r="G114" s="12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  <c r="CI114" s="14"/>
      <c r="CJ114" s="14"/>
      <c r="CK114" s="14"/>
      <c r="CL114" s="14"/>
      <c r="CM114" s="14"/>
      <c r="CN114" s="14"/>
      <c r="CO114" s="14"/>
      <c r="CP114" s="14"/>
      <c r="CQ114" s="14"/>
      <c r="CR114" s="14"/>
      <c r="CS114" s="14"/>
      <c r="CT114" s="14"/>
      <c r="CU114" s="14"/>
    </row>
    <row r="115" spans="4:99" s="13" customFormat="1" hidden="1" x14ac:dyDescent="0.2">
      <c r="D115" s="12"/>
      <c r="G115" s="12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  <c r="BR115" s="14"/>
      <c r="BS115" s="14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  <c r="CD115" s="14"/>
      <c r="CE115" s="14"/>
      <c r="CF115" s="14"/>
      <c r="CG115" s="14"/>
      <c r="CH115" s="14"/>
      <c r="CI115" s="14"/>
      <c r="CJ115" s="14"/>
      <c r="CK115" s="14"/>
      <c r="CL115" s="14"/>
      <c r="CM115" s="14"/>
      <c r="CN115" s="14"/>
      <c r="CO115" s="14"/>
      <c r="CP115" s="14"/>
      <c r="CQ115" s="14"/>
      <c r="CR115" s="14"/>
      <c r="CS115" s="14"/>
      <c r="CT115" s="14"/>
      <c r="CU115" s="14"/>
    </row>
    <row r="116" spans="4:99" s="13" customFormat="1" hidden="1" x14ac:dyDescent="0.2">
      <c r="D116" s="12"/>
      <c r="G116" s="12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  <c r="CI116" s="14"/>
      <c r="CJ116" s="14"/>
      <c r="CK116" s="14"/>
      <c r="CL116" s="14"/>
      <c r="CM116" s="14"/>
      <c r="CN116" s="14"/>
      <c r="CO116" s="14"/>
      <c r="CP116" s="14"/>
      <c r="CQ116" s="14"/>
      <c r="CR116" s="14"/>
      <c r="CS116" s="14"/>
      <c r="CT116" s="14"/>
      <c r="CU116" s="14"/>
    </row>
    <row r="117" spans="4:99" s="13" customFormat="1" hidden="1" x14ac:dyDescent="0.2">
      <c r="D117" s="12"/>
      <c r="G117" s="12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  <c r="BR117" s="14"/>
      <c r="BS117" s="14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  <c r="CD117" s="14"/>
      <c r="CE117" s="14"/>
      <c r="CF117" s="14"/>
      <c r="CG117" s="14"/>
      <c r="CH117" s="14"/>
      <c r="CI117" s="14"/>
      <c r="CJ117" s="14"/>
      <c r="CK117" s="14"/>
      <c r="CL117" s="14"/>
      <c r="CM117" s="14"/>
      <c r="CN117" s="14"/>
      <c r="CO117" s="14"/>
      <c r="CP117" s="14"/>
      <c r="CQ117" s="14"/>
      <c r="CR117" s="14"/>
      <c r="CS117" s="14"/>
      <c r="CT117" s="14"/>
      <c r="CU117" s="14"/>
    </row>
    <row r="118" spans="4:99" s="13" customFormat="1" hidden="1" x14ac:dyDescent="0.2">
      <c r="D118" s="12"/>
      <c r="G118" s="12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  <c r="CI118" s="14"/>
      <c r="CJ118" s="14"/>
      <c r="CK118" s="14"/>
      <c r="CL118" s="14"/>
      <c r="CM118" s="14"/>
      <c r="CN118" s="14"/>
      <c r="CO118" s="14"/>
      <c r="CP118" s="14"/>
      <c r="CQ118" s="14"/>
      <c r="CR118" s="14"/>
      <c r="CS118" s="14"/>
      <c r="CT118" s="14"/>
      <c r="CU118" s="14"/>
    </row>
    <row r="119" spans="4:99" s="13" customFormat="1" hidden="1" x14ac:dyDescent="0.2">
      <c r="D119" s="12"/>
      <c r="G119" s="12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  <c r="CL119" s="14"/>
      <c r="CM119" s="14"/>
      <c r="CN119" s="14"/>
      <c r="CO119" s="14"/>
      <c r="CP119" s="14"/>
      <c r="CQ119" s="14"/>
      <c r="CR119" s="14"/>
      <c r="CS119" s="14"/>
      <c r="CT119" s="14"/>
      <c r="CU119" s="14"/>
    </row>
    <row r="120" spans="4:99" s="13" customFormat="1" hidden="1" x14ac:dyDescent="0.2">
      <c r="D120" s="12"/>
      <c r="G120" s="12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  <c r="CI120" s="14"/>
      <c r="CJ120" s="14"/>
      <c r="CK120" s="14"/>
      <c r="CL120" s="14"/>
      <c r="CM120" s="14"/>
      <c r="CN120" s="14"/>
      <c r="CO120" s="14"/>
      <c r="CP120" s="14"/>
      <c r="CQ120" s="14"/>
      <c r="CR120" s="14"/>
      <c r="CS120" s="14"/>
      <c r="CT120" s="14"/>
      <c r="CU120" s="14"/>
    </row>
    <row r="121" spans="4:99" s="13" customFormat="1" hidden="1" x14ac:dyDescent="0.2">
      <c r="D121" s="12"/>
      <c r="G121" s="12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  <c r="CI121" s="14"/>
      <c r="CJ121" s="14"/>
      <c r="CK121" s="14"/>
      <c r="CL121" s="14"/>
      <c r="CM121" s="14"/>
      <c r="CN121" s="14"/>
      <c r="CO121" s="14"/>
      <c r="CP121" s="14"/>
      <c r="CQ121" s="14"/>
      <c r="CR121" s="14"/>
      <c r="CS121" s="14"/>
      <c r="CT121" s="14"/>
      <c r="CU121" s="14"/>
    </row>
    <row r="122" spans="4:99" s="13" customFormat="1" hidden="1" x14ac:dyDescent="0.2">
      <c r="D122" s="12"/>
      <c r="G122" s="12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  <c r="CI122" s="14"/>
      <c r="CJ122" s="14"/>
      <c r="CK122" s="14"/>
      <c r="CL122" s="14"/>
      <c r="CM122" s="14"/>
      <c r="CN122" s="14"/>
      <c r="CO122" s="14"/>
      <c r="CP122" s="14"/>
      <c r="CQ122" s="14"/>
      <c r="CR122" s="14"/>
      <c r="CS122" s="14"/>
      <c r="CT122" s="14"/>
      <c r="CU122" s="14"/>
    </row>
    <row r="123" spans="4:99" s="13" customFormat="1" hidden="1" x14ac:dyDescent="0.2">
      <c r="D123" s="12"/>
      <c r="G123" s="12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  <c r="CI123" s="14"/>
      <c r="CJ123" s="14"/>
      <c r="CK123" s="14"/>
      <c r="CL123" s="14"/>
      <c r="CM123" s="14"/>
      <c r="CN123" s="14"/>
      <c r="CO123" s="14"/>
      <c r="CP123" s="14"/>
      <c r="CQ123" s="14"/>
      <c r="CR123" s="14"/>
      <c r="CS123" s="14"/>
      <c r="CT123" s="14"/>
      <c r="CU123" s="14"/>
    </row>
    <row r="124" spans="4:99" s="13" customFormat="1" hidden="1" x14ac:dyDescent="0.2">
      <c r="D124" s="12"/>
      <c r="G124" s="12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  <c r="CL124" s="14"/>
      <c r="CM124" s="14"/>
      <c r="CN124" s="14"/>
      <c r="CO124" s="14"/>
      <c r="CP124" s="14"/>
      <c r="CQ124" s="14"/>
      <c r="CR124" s="14"/>
      <c r="CS124" s="14"/>
      <c r="CT124" s="14"/>
      <c r="CU124" s="14"/>
    </row>
    <row r="125" spans="4:99" s="13" customFormat="1" hidden="1" x14ac:dyDescent="0.2">
      <c r="D125" s="12"/>
      <c r="G125" s="12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  <c r="CL125" s="14"/>
      <c r="CM125" s="14"/>
      <c r="CN125" s="14"/>
      <c r="CO125" s="14"/>
      <c r="CP125" s="14"/>
      <c r="CQ125" s="14"/>
      <c r="CR125" s="14"/>
      <c r="CS125" s="14"/>
      <c r="CT125" s="14"/>
      <c r="CU125" s="14"/>
    </row>
    <row r="126" spans="4:99" s="13" customFormat="1" hidden="1" x14ac:dyDescent="0.2">
      <c r="D126" s="12"/>
      <c r="G126" s="12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  <c r="CL126" s="14"/>
      <c r="CM126" s="14"/>
      <c r="CN126" s="14"/>
      <c r="CO126" s="14"/>
      <c r="CP126" s="14"/>
      <c r="CQ126" s="14"/>
      <c r="CR126" s="14"/>
      <c r="CS126" s="14"/>
      <c r="CT126" s="14"/>
      <c r="CU126" s="14"/>
    </row>
    <row r="127" spans="4:99" s="13" customFormat="1" hidden="1" x14ac:dyDescent="0.2">
      <c r="D127" s="12"/>
      <c r="G127" s="12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</row>
    <row r="128" spans="4:99" s="13" customFormat="1" hidden="1" x14ac:dyDescent="0.2">
      <c r="D128" s="12"/>
      <c r="G128" s="12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</row>
    <row r="129" spans="4:99" s="13" customFormat="1" hidden="1" x14ac:dyDescent="0.2">
      <c r="D129" s="12"/>
      <c r="G129" s="12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</row>
    <row r="130" spans="4:99" s="13" customFormat="1" hidden="1" x14ac:dyDescent="0.2">
      <c r="D130" s="12"/>
      <c r="G130" s="12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  <c r="CL130" s="14"/>
      <c r="CM130" s="14"/>
      <c r="CN130" s="14"/>
      <c r="CO130" s="14"/>
      <c r="CP130" s="14"/>
      <c r="CQ130" s="14"/>
      <c r="CR130" s="14"/>
      <c r="CS130" s="14"/>
      <c r="CT130" s="14"/>
      <c r="CU130" s="14"/>
    </row>
    <row r="131" spans="4:99" s="13" customFormat="1" hidden="1" x14ac:dyDescent="0.2">
      <c r="D131" s="12"/>
      <c r="G131" s="12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  <c r="CS131" s="14"/>
      <c r="CT131" s="14"/>
      <c r="CU131" s="14"/>
    </row>
    <row r="132" spans="4:99" s="13" customFormat="1" hidden="1" x14ac:dyDescent="0.2">
      <c r="D132" s="12"/>
      <c r="G132" s="12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  <c r="CS132" s="14"/>
      <c r="CT132" s="14"/>
      <c r="CU132" s="14"/>
    </row>
    <row r="133" spans="4:99" s="13" customFormat="1" hidden="1" x14ac:dyDescent="0.2">
      <c r="D133" s="12"/>
      <c r="G133" s="12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</row>
    <row r="134" spans="4:99" s="13" customFormat="1" hidden="1" x14ac:dyDescent="0.2">
      <c r="D134" s="12"/>
      <c r="G134" s="12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  <c r="CS134" s="14"/>
      <c r="CT134" s="14"/>
      <c r="CU134" s="14"/>
    </row>
    <row r="135" spans="4:99" s="13" customFormat="1" hidden="1" x14ac:dyDescent="0.2">
      <c r="D135" s="12"/>
      <c r="G135" s="12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</row>
    <row r="136" spans="4:99" s="13" customFormat="1" hidden="1" x14ac:dyDescent="0.2">
      <c r="D136" s="12"/>
      <c r="G136" s="12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  <c r="CS136" s="14"/>
      <c r="CT136" s="14"/>
      <c r="CU136" s="14"/>
    </row>
    <row r="137" spans="4:99" s="13" customFormat="1" hidden="1" x14ac:dyDescent="0.2">
      <c r="D137" s="12"/>
      <c r="G137" s="12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</row>
    <row r="138" spans="4:99" s="13" customFormat="1" hidden="1" x14ac:dyDescent="0.2">
      <c r="D138" s="12"/>
      <c r="G138" s="12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  <c r="CL138" s="14"/>
      <c r="CM138" s="14"/>
      <c r="CN138" s="14"/>
      <c r="CO138" s="14"/>
      <c r="CP138" s="14"/>
      <c r="CQ138" s="14"/>
      <c r="CR138" s="14"/>
      <c r="CS138" s="14"/>
      <c r="CT138" s="14"/>
      <c r="CU138" s="14"/>
    </row>
    <row r="139" spans="4:99" s="13" customFormat="1" hidden="1" x14ac:dyDescent="0.2">
      <c r="D139" s="12"/>
      <c r="G139" s="12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  <c r="CF139" s="14"/>
      <c r="CG139" s="14"/>
      <c r="CH139" s="14"/>
      <c r="CI139" s="14"/>
      <c r="CJ139" s="14"/>
      <c r="CK139" s="14"/>
      <c r="CL139" s="14"/>
      <c r="CM139" s="14"/>
      <c r="CN139" s="14"/>
      <c r="CO139" s="14"/>
      <c r="CP139" s="14"/>
      <c r="CQ139" s="14"/>
      <c r="CR139" s="14"/>
      <c r="CS139" s="14"/>
      <c r="CT139" s="14"/>
      <c r="CU139" s="14"/>
    </row>
    <row r="140" spans="4:99" s="13" customFormat="1" hidden="1" x14ac:dyDescent="0.2">
      <c r="D140" s="12"/>
      <c r="G140" s="12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  <c r="CL140" s="14"/>
      <c r="CM140" s="14"/>
      <c r="CN140" s="14"/>
      <c r="CO140" s="14"/>
      <c r="CP140" s="14"/>
      <c r="CQ140" s="14"/>
      <c r="CR140" s="14"/>
      <c r="CS140" s="14"/>
      <c r="CT140" s="14"/>
      <c r="CU140" s="14"/>
    </row>
    <row r="141" spans="4:99" s="13" customFormat="1" hidden="1" x14ac:dyDescent="0.2">
      <c r="D141" s="12"/>
      <c r="G141" s="12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  <c r="CL141" s="14"/>
      <c r="CM141" s="14"/>
      <c r="CN141" s="14"/>
      <c r="CO141" s="14"/>
      <c r="CP141" s="14"/>
      <c r="CQ141" s="14"/>
      <c r="CR141" s="14"/>
      <c r="CS141" s="14"/>
      <c r="CT141" s="14"/>
      <c r="CU141" s="14"/>
    </row>
    <row r="142" spans="4:99" s="13" customFormat="1" hidden="1" x14ac:dyDescent="0.2">
      <c r="D142" s="12"/>
      <c r="G142" s="12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CF142" s="14"/>
      <c r="CG142" s="14"/>
      <c r="CH142" s="14"/>
      <c r="CI142" s="14"/>
      <c r="CJ142" s="14"/>
      <c r="CK142" s="14"/>
      <c r="CL142" s="14"/>
      <c r="CM142" s="14"/>
      <c r="CN142" s="14"/>
      <c r="CO142" s="14"/>
      <c r="CP142" s="14"/>
      <c r="CQ142" s="14"/>
      <c r="CR142" s="14"/>
      <c r="CS142" s="14"/>
      <c r="CT142" s="14"/>
      <c r="CU142" s="14"/>
    </row>
    <row r="143" spans="4:99" s="13" customFormat="1" hidden="1" x14ac:dyDescent="0.2">
      <c r="D143" s="12"/>
      <c r="G143" s="12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</row>
    <row r="144" spans="4:99" s="13" customFormat="1" hidden="1" x14ac:dyDescent="0.2">
      <c r="D144" s="12"/>
      <c r="G144" s="12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</row>
    <row r="145" spans="4:99" s="13" customFormat="1" hidden="1" x14ac:dyDescent="0.2">
      <c r="D145" s="12"/>
      <c r="G145" s="12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</row>
    <row r="146" spans="4:99" s="13" customFormat="1" hidden="1" x14ac:dyDescent="0.2">
      <c r="D146" s="12"/>
      <c r="G146" s="12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  <c r="CL146" s="14"/>
      <c r="CM146" s="14"/>
      <c r="CN146" s="14"/>
      <c r="CO146" s="14"/>
      <c r="CP146" s="14"/>
      <c r="CQ146" s="14"/>
      <c r="CR146" s="14"/>
      <c r="CS146" s="14"/>
      <c r="CT146" s="14"/>
      <c r="CU146" s="14"/>
    </row>
    <row r="147" spans="4:99" s="13" customFormat="1" hidden="1" x14ac:dyDescent="0.2">
      <c r="D147" s="12"/>
      <c r="G147" s="12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  <c r="CS147" s="14"/>
      <c r="CT147" s="14"/>
      <c r="CU147" s="14"/>
    </row>
    <row r="148" spans="4:99" s="13" customFormat="1" hidden="1" x14ac:dyDescent="0.2">
      <c r="D148" s="12"/>
      <c r="G148" s="12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  <c r="CS148" s="14"/>
      <c r="CT148" s="14"/>
      <c r="CU148" s="14"/>
    </row>
    <row r="149" spans="4:99" s="13" customFormat="1" hidden="1" x14ac:dyDescent="0.2">
      <c r="D149" s="12"/>
      <c r="G149" s="12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  <c r="CL149" s="14"/>
      <c r="CM149" s="14"/>
      <c r="CN149" s="14"/>
      <c r="CO149" s="14"/>
      <c r="CP149" s="14"/>
      <c r="CQ149" s="14"/>
      <c r="CR149" s="14"/>
      <c r="CS149" s="14"/>
      <c r="CT149" s="14"/>
      <c r="CU149" s="14"/>
    </row>
    <row r="150" spans="4:99" s="13" customFormat="1" hidden="1" x14ac:dyDescent="0.2">
      <c r="D150" s="12"/>
      <c r="G150" s="12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</row>
    <row r="151" spans="4:99" s="13" customFormat="1" hidden="1" x14ac:dyDescent="0.2">
      <c r="D151" s="12"/>
      <c r="G151" s="12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  <c r="BQ151" s="14"/>
      <c r="BR151" s="14"/>
      <c r="BS151" s="14"/>
      <c r="BT151" s="14"/>
      <c r="BU151" s="14"/>
      <c r="BV151" s="14"/>
      <c r="BW151" s="14"/>
      <c r="BX151" s="14"/>
      <c r="BY151" s="14"/>
      <c r="BZ151" s="14"/>
      <c r="CA151" s="14"/>
      <c r="CB151" s="14"/>
      <c r="CC151" s="14"/>
      <c r="CD151" s="14"/>
      <c r="CE151" s="14"/>
      <c r="CF151" s="14"/>
      <c r="CG151" s="14"/>
      <c r="CH151" s="14"/>
      <c r="CI151" s="14"/>
      <c r="CJ151" s="14"/>
      <c r="CK151" s="14"/>
      <c r="CL151" s="14"/>
      <c r="CM151" s="14"/>
      <c r="CN151" s="14"/>
      <c r="CO151" s="14"/>
      <c r="CP151" s="14"/>
      <c r="CQ151" s="14"/>
      <c r="CR151" s="14"/>
      <c r="CS151" s="14"/>
      <c r="CT151" s="14"/>
      <c r="CU151" s="14"/>
    </row>
    <row r="152" spans="4:99" s="13" customFormat="1" hidden="1" x14ac:dyDescent="0.2">
      <c r="D152" s="12"/>
      <c r="G152" s="12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 s="14"/>
      <c r="BQ152" s="14"/>
      <c r="BR152" s="14"/>
      <c r="BS152" s="14"/>
      <c r="BT152" s="14"/>
      <c r="BU152" s="14"/>
      <c r="BV152" s="14"/>
      <c r="BW152" s="14"/>
      <c r="BX152" s="14"/>
      <c r="BY152" s="14"/>
      <c r="BZ152" s="14"/>
      <c r="CA152" s="14"/>
      <c r="CB152" s="14"/>
      <c r="CC152" s="14"/>
      <c r="CD152" s="14"/>
      <c r="CE152" s="14"/>
      <c r="CF152" s="14"/>
      <c r="CG152" s="14"/>
      <c r="CH152" s="14"/>
      <c r="CI152" s="14"/>
      <c r="CJ152" s="14"/>
      <c r="CK152" s="14"/>
      <c r="CL152" s="14"/>
      <c r="CM152" s="14"/>
      <c r="CN152" s="14"/>
      <c r="CO152" s="14"/>
      <c r="CP152" s="14"/>
      <c r="CQ152" s="14"/>
      <c r="CR152" s="14"/>
      <c r="CS152" s="14"/>
      <c r="CT152" s="14"/>
      <c r="CU152" s="14"/>
    </row>
    <row r="153" spans="4:99" s="13" customFormat="1" hidden="1" x14ac:dyDescent="0.2">
      <c r="D153" s="12"/>
      <c r="G153" s="12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  <c r="CD153" s="14"/>
      <c r="CE153" s="14"/>
      <c r="CF153" s="14"/>
      <c r="CG153" s="14"/>
      <c r="CH153" s="14"/>
      <c r="CI153" s="14"/>
      <c r="CJ153" s="14"/>
      <c r="CK153" s="14"/>
      <c r="CL153" s="14"/>
      <c r="CM153" s="14"/>
      <c r="CN153" s="14"/>
      <c r="CO153" s="14"/>
      <c r="CP153" s="14"/>
      <c r="CQ153" s="14"/>
      <c r="CR153" s="14"/>
      <c r="CS153" s="14"/>
      <c r="CT153" s="14"/>
      <c r="CU153" s="14"/>
    </row>
    <row r="154" spans="4:99" s="13" customFormat="1" hidden="1" x14ac:dyDescent="0.2">
      <c r="D154" s="12"/>
      <c r="G154" s="12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14"/>
      <c r="CD154" s="14"/>
      <c r="CE154" s="14"/>
      <c r="CF154" s="14"/>
      <c r="CG154" s="14"/>
      <c r="CH154" s="14"/>
      <c r="CI154" s="14"/>
      <c r="CJ154" s="14"/>
      <c r="CK154" s="14"/>
      <c r="CL154" s="14"/>
      <c r="CM154" s="14"/>
      <c r="CN154" s="14"/>
      <c r="CO154" s="14"/>
      <c r="CP154" s="14"/>
      <c r="CQ154" s="14"/>
      <c r="CR154" s="14"/>
      <c r="CS154" s="14"/>
      <c r="CT154" s="14"/>
      <c r="CU154" s="14"/>
    </row>
    <row r="155" spans="4:99" s="13" customFormat="1" hidden="1" x14ac:dyDescent="0.2">
      <c r="D155" s="12"/>
      <c r="G155" s="12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  <c r="CD155" s="14"/>
      <c r="CE155" s="14"/>
      <c r="CF155" s="14"/>
      <c r="CG155" s="14"/>
      <c r="CH155" s="14"/>
      <c r="CI155" s="14"/>
      <c r="CJ155" s="14"/>
      <c r="CK155" s="14"/>
      <c r="CL155" s="14"/>
      <c r="CM155" s="14"/>
      <c r="CN155" s="14"/>
      <c r="CO155" s="14"/>
      <c r="CP155" s="14"/>
      <c r="CQ155" s="14"/>
      <c r="CR155" s="14"/>
      <c r="CS155" s="14"/>
      <c r="CT155" s="14"/>
      <c r="CU155" s="14"/>
    </row>
    <row r="156" spans="4:99" s="13" customFormat="1" hidden="1" x14ac:dyDescent="0.2">
      <c r="D156" s="12"/>
      <c r="G156" s="12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14"/>
      <c r="CC156" s="14"/>
      <c r="CD156" s="14"/>
      <c r="CE156" s="14"/>
      <c r="CF156" s="14"/>
      <c r="CG156" s="14"/>
      <c r="CH156" s="14"/>
      <c r="CI156" s="14"/>
      <c r="CJ156" s="14"/>
      <c r="CK156" s="14"/>
      <c r="CL156" s="14"/>
      <c r="CM156" s="14"/>
      <c r="CN156" s="14"/>
      <c r="CO156" s="14"/>
      <c r="CP156" s="14"/>
      <c r="CQ156" s="14"/>
      <c r="CR156" s="14"/>
      <c r="CS156" s="14"/>
      <c r="CT156" s="14"/>
      <c r="CU156" s="14"/>
    </row>
    <row r="157" spans="4:99" s="13" customFormat="1" hidden="1" x14ac:dyDescent="0.2">
      <c r="D157" s="12"/>
      <c r="G157" s="12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  <c r="CD157" s="14"/>
      <c r="CE157" s="14"/>
      <c r="CF157" s="14"/>
      <c r="CG157" s="14"/>
      <c r="CH157" s="14"/>
      <c r="CI157" s="14"/>
      <c r="CJ157" s="14"/>
      <c r="CK157" s="14"/>
      <c r="CL157" s="14"/>
      <c r="CM157" s="14"/>
      <c r="CN157" s="14"/>
      <c r="CO157" s="14"/>
      <c r="CP157" s="14"/>
      <c r="CQ157" s="14"/>
      <c r="CR157" s="14"/>
      <c r="CS157" s="14"/>
      <c r="CT157" s="14"/>
      <c r="CU157" s="14"/>
    </row>
    <row r="158" spans="4:99" s="13" customFormat="1" hidden="1" x14ac:dyDescent="0.2">
      <c r="D158" s="12"/>
      <c r="G158" s="12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</row>
    <row r="159" spans="4:99" s="13" customFormat="1" hidden="1" x14ac:dyDescent="0.2">
      <c r="D159" s="12"/>
      <c r="G159" s="12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  <c r="CD159" s="14"/>
      <c r="CE159" s="14"/>
      <c r="CF159" s="14"/>
      <c r="CG159" s="14"/>
      <c r="CH159" s="14"/>
      <c r="CI159" s="14"/>
      <c r="CJ159" s="14"/>
      <c r="CK159" s="14"/>
      <c r="CL159" s="14"/>
      <c r="CM159" s="14"/>
      <c r="CN159" s="14"/>
      <c r="CO159" s="14"/>
      <c r="CP159" s="14"/>
      <c r="CQ159" s="14"/>
      <c r="CR159" s="14"/>
      <c r="CS159" s="14"/>
      <c r="CT159" s="14"/>
      <c r="CU159" s="14"/>
    </row>
    <row r="160" spans="4:99" s="13" customFormat="1" hidden="1" x14ac:dyDescent="0.2">
      <c r="D160" s="12"/>
      <c r="G160" s="12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  <c r="CD160" s="14"/>
      <c r="CE160" s="14"/>
      <c r="CF160" s="14"/>
      <c r="CG160" s="14"/>
      <c r="CH160" s="14"/>
      <c r="CI160" s="14"/>
      <c r="CJ160" s="14"/>
      <c r="CK160" s="14"/>
      <c r="CL160" s="14"/>
      <c r="CM160" s="14"/>
      <c r="CN160" s="14"/>
      <c r="CO160" s="14"/>
      <c r="CP160" s="14"/>
      <c r="CQ160" s="14"/>
      <c r="CR160" s="14"/>
      <c r="CS160" s="14"/>
      <c r="CT160" s="14"/>
      <c r="CU160" s="14"/>
    </row>
    <row r="161" spans="4:99" s="13" customFormat="1" hidden="1" x14ac:dyDescent="0.2">
      <c r="D161" s="12"/>
      <c r="G161" s="12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  <c r="CL161" s="14"/>
      <c r="CM161" s="14"/>
      <c r="CN161" s="14"/>
      <c r="CO161" s="14"/>
      <c r="CP161" s="14"/>
      <c r="CQ161" s="14"/>
      <c r="CR161" s="14"/>
      <c r="CS161" s="14"/>
      <c r="CT161" s="14"/>
      <c r="CU161" s="14"/>
    </row>
    <row r="162" spans="4:99" s="13" customFormat="1" hidden="1" x14ac:dyDescent="0.2">
      <c r="D162" s="12"/>
      <c r="G162" s="12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  <c r="CL162" s="14"/>
      <c r="CM162" s="14"/>
      <c r="CN162" s="14"/>
      <c r="CO162" s="14"/>
      <c r="CP162" s="14"/>
      <c r="CQ162" s="14"/>
      <c r="CR162" s="14"/>
      <c r="CS162" s="14"/>
      <c r="CT162" s="14"/>
      <c r="CU162" s="14"/>
    </row>
    <row r="163" spans="4:99" s="13" customFormat="1" hidden="1" x14ac:dyDescent="0.2">
      <c r="D163" s="12"/>
      <c r="G163" s="12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  <c r="CL163" s="14"/>
      <c r="CM163" s="14"/>
      <c r="CN163" s="14"/>
      <c r="CO163" s="14"/>
      <c r="CP163" s="14"/>
      <c r="CQ163" s="14"/>
      <c r="CR163" s="14"/>
      <c r="CS163" s="14"/>
      <c r="CT163" s="14"/>
      <c r="CU163" s="14"/>
    </row>
    <row r="164" spans="4:99" s="13" customFormat="1" hidden="1" x14ac:dyDescent="0.2">
      <c r="D164" s="12"/>
      <c r="G164" s="12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14"/>
      <c r="CD164" s="14"/>
      <c r="CE164" s="14"/>
      <c r="CF164" s="14"/>
      <c r="CG164" s="14"/>
      <c r="CH164" s="14"/>
      <c r="CI164" s="14"/>
      <c r="CJ164" s="14"/>
      <c r="CK164" s="14"/>
      <c r="CL164" s="14"/>
      <c r="CM164" s="14"/>
      <c r="CN164" s="14"/>
      <c r="CO164" s="14"/>
      <c r="CP164" s="14"/>
      <c r="CQ164" s="14"/>
      <c r="CR164" s="14"/>
      <c r="CS164" s="14"/>
      <c r="CT164" s="14"/>
      <c r="CU164" s="14"/>
    </row>
    <row r="165" spans="4:99" s="13" customFormat="1" hidden="1" x14ac:dyDescent="0.2">
      <c r="D165" s="12"/>
      <c r="G165" s="12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  <c r="CD165" s="14"/>
      <c r="CE165" s="14"/>
      <c r="CF165" s="14"/>
      <c r="CG165" s="14"/>
      <c r="CH165" s="14"/>
      <c r="CI165" s="14"/>
      <c r="CJ165" s="14"/>
      <c r="CK165" s="14"/>
      <c r="CL165" s="14"/>
      <c r="CM165" s="14"/>
      <c r="CN165" s="14"/>
      <c r="CO165" s="14"/>
      <c r="CP165" s="14"/>
      <c r="CQ165" s="14"/>
      <c r="CR165" s="14"/>
      <c r="CS165" s="14"/>
      <c r="CT165" s="14"/>
      <c r="CU165" s="14"/>
    </row>
    <row r="166" spans="4:99" s="13" customFormat="1" hidden="1" x14ac:dyDescent="0.2">
      <c r="D166" s="12"/>
      <c r="G166" s="12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14"/>
      <c r="CD166" s="14"/>
      <c r="CE166" s="14"/>
      <c r="CF166" s="14"/>
      <c r="CG166" s="14"/>
      <c r="CH166" s="14"/>
      <c r="CI166" s="14"/>
      <c r="CJ166" s="14"/>
      <c r="CK166" s="14"/>
      <c r="CL166" s="14"/>
      <c r="CM166" s="14"/>
      <c r="CN166" s="14"/>
      <c r="CO166" s="14"/>
      <c r="CP166" s="14"/>
      <c r="CQ166" s="14"/>
      <c r="CR166" s="14"/>
      <c r="CS166" s="14"/>
      <c r="CT166" s="14"/>
      <c r="CU166" s="14"/>
    </row>
  </sheetData>
  <mergeCells count="12">
    <mergeCell ref="A19:E19"/>
    <mergeCell ref="B17:C17"/>
    <mergeCell ref="A11:F11"/>
    <mergeCell ref="A12:A13"/>
    <mergeCell ref="D12:D13"/>
    <mergeCell ref="B12:C13"/>
    <mergeCell ref="E12:E13"/>
    <mergeCell ref="F12:F13"/>
    <mergeCell ref="B14:C14"/>
    <mergeCell ref="B15:C15"/>
    <mergeCell ref="B16:C16"/>
    <mergeCell ref="B18:C18"/>
  </mergeCells>
  <pageMargins left="0.51181102362204722" right="0.51181102362204722" top="0.78740157480314965" bottom="0.78740157480314965" header="0.31496062992125984" footer="0.31496062992125984"/>
  <pageSetup paperSize="9" scale="33" orientation="landscape" horizontalDpi="4294967295" verticalDpi="4294967295" r:id="rId1"/>
  <rowBreaks count="1" manualBreakCount="1">
    <brk id="9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</sheetPr>
  <dimension ref="A1:G48"/>
  <sheetViews>
    <sheetView view="pageBreakPreview" topLeftCell="A19" zoomScale="90" zoomScaleNormal="85" zoomScaleSheetLayoutView="90" workbookViewId="0">
      <selection activeCell="C45" sqref="C45:G45"/>
    </sheetView>
  </sheetViews>
  <sheetFormatPr defaultColWidth="0" defaultRowHeight="12" zeroHeight="1" x14ac:dyDescent="0.2"/>
  <cols>
    <col min="1" max="1" width="8.7109375" style="55" customWidth="1"/>
    <col min="2" max="2" width="6.28515625" style="55" customWidth="1"/>
    <col min="3" max="3" width="59.140625" style="55" customWidth="1"/>
    <col min="4" max="4" width="14.28515625" style="136" bestFit="1" customWidth="1"/>
    <col min="5" max="5" width="13.140625" style="55" customWidth="1"/>
    <col min="6" max="6" width="16" style="55" customWidth="1"/>
    <col min="7" max="7" width="15.28515625" style="55" customWidth="1"/>
    <col min="8" max="16384" width="8.7109375" style="55" hidden="1"/>
  </cols>
  <sheetData>
    <row r="1" spans="1:7" ht="12.75" thickBot="1" x14ac:dyDescent="0.25">
      <c r="A1" s="200" t="s">
        <v>87</v>
      </c>
      <c r="B1" s="201"/>
      <c r="C1" s="201"/>
      <c r="D1" s="201"/>
      <c r="E1" s="201"/>
      <c r="F1" s="201"/>
      <c r="G1" s="202"/>
    </row>
    <row r="2" spans="1:7" ht="12.75" thickBot="1" x14ac:dyDescent="0.25">
      <c r="A2" s="212"/>
      <c r="B2" s="213"/>
      <c r="C2" s="203"/>
      <c r="D2" s="204"/>
      <c r="E2" s="205"/>
      <c r="F2" s="206" t="s">
        <v>216</v>
      </c>
      <c r="G2" s="207"/>
    </row>
    <row r="3" spans="1:7" ht="12.75" thickBot="1" x14ac:dyDescent="0.25">
      <c r="A3" s="214"/>
      <c r="B3" s="215"/>
      <c r="C3" s="210"/>
      <c r="D3" s="210"/>
      <c r="E3" s="211"/>
      <c r="F3" s="208"/>
      <c r="G3" s="209"/>
    </row>
    <row r="4" spans="1:7" ht="12.75" thickBot="1" x14ac:dyDescent="0.25">
      <c r="A4" s="103"/>
      <c r="B4" s="103"/>
      <c r="C4" s="103"/>
      <c r="D4" s="104"/>
      <c r="E4" s="103"/>
      <c r="F4" s="103"/>
      <c r="G4" s="103"/>
    </row>
    <row r="5" spans="1:7" ht="31.5" customHeight="1" x14ac:dyDescent="0.2">
      <c r="A5" s="105" t="s">
        <v>2</v>
      </c>
      <c r="B5" s="106" t="s">
        <v>3</v>
      </c>
      <c r="C5" s="107" t="s">
        <v>4</v>
      </c>
      <c r="D5" s="107" t="s">
        <v>5</v>
      </c>
      <c r="E5" s="108" t="s">
        <v>6</v>
      </c>
      <c r="F5" s="108" t="s">
        <v>7</v>
      </c>
      <c r="G5" s="109" t="s">
        <v>8</v>
      </c>
    </row>
    <row r="6" spans="1:7" x14ac:dyDescent="0.2">
      <c r="A6" s="110"/>
      <c r="B6" s="111"/>
      <c r="C6" s="112" t="s">
        <v>79</v>
      </c>
      <c r="D6" s="113"/>
      <c r="E6" s="112"/>
      <c r="F6" s="112"/>
      <c r="G6" s="82">
        <f>G8+G11+G15+G20+G25</f>
        <v>0</v>
      </c>
    </row>
    <row r="7" spans="1:7" x14ac:dyDescent="0.2">
      <c r="A7" s="110"/>
      <c r="B7" s="111">
        <v>1</v>
      </c>
      <c r="C7" s="114" t="s">
        <v>10</v>
      </c>
      <c r="D7" s="49"/>
      <c r="E7" s="115"/>
      <c r="F7" s="116"/>
      <c r="G7" s="117"/>
    </row>
    <row r="8" spans="1:7" x14ac:dyDescent="0.2">
      <c r="A8" s="110"/>
      <c r="B8" s="111" t="s">
        <v>11</v>
      </c>
      <c r="C8" s="114" t="s">
        <v>12</v>
      </c>
      <c r="D8" s="49"/>
      <c r="E8" s="115"/>
      <c r="F8" s="116"/>
      <c r="G8" s="117">
        <f>G9</f>
        <v>0</v>
      </c>
    </row>
    <row r="9" spans="1:7" x14ac:dyDescent="0.2">
      <c r="A9" s="51"/>
      <c r="B9" s="118" t="s">
        <v>13</v>
      </c>
      <c r="C9" s="119" t="s">
        <v>14</v>
      </c>
      <c r="D9" s="39" t="s">
        <v>34</v>
      </c>
      <c r="E9" s="115">
        <f>1/12</f>
        <v>8.3333333333333329E-2</v>
      </c>
      <c r="F9" s="120">
        <f>Premissas!E26</f>
        <v>0</v>
      </c>
      <c r="G9" s="121">
        <f>E9*F9</f>
        <v>0</v>
      </c>
    </row>
    <row r="10" spans="1:7" x14ac:dyDescent="0.2">
      <c r="A10" s="110"/>
      <c r="B10" s="111"/>
      <c r="C10" s="114"/>
      <c r="D10" s="49"/>
      <c r="E10" s="115"/>
      <c r="F10" s="116"/>
      <c r="G10" s="117"/>
    </row>
    <row r="11" spans="1:7" x14ac:dyDescent="0.2">
      <c r="A11" s="110"/>
      <c r="B11" s="111" t="s">
        <v>15</v>
      </c>
      <c r="C11" s="38" t="s">
        <v>0</v>
      </c>
      <c r="D11" s="39"/>
      <c r="E11" s="115"/>
      <c r="F11" s="122"/>
      <c r="G11" s="123">
        <f>SUM(G12:G12)</f>
        <v>0</v>
      </c>
    </row>
    <row r="12" spans="1:7" x14ac:dyDescent="0.2">
      <c r="A12" s="51"/>
      <c r="B12" s="118" t="s">
        <v>16</v>
      </c>
      <c r="C12" s="45" t="s">
        <v>1</v>
      </c>
      <c r="D12" s="39" t="s">
        <v>34</v>
      </c>
      <c r="E12" s="115">
        <v>1</v>
      </c>
      <c r="F12" s="120">
        <f>Premissas!E27</f>
        <v>0</v>
      </c>
      <c r="G12" s="121">
        <f>E12*F12</f>
        <v>0</v>
      </c>
    </row>
    <row r="13" spans="1:7" x14ac:dyDescent="0.2">
      <c r="A13" s="51"/>
      <c r="B13" s="118"/>
      <c r="C13" s="45"/>
      <c r="D13" s="39"/>
      <c r="E13" s="115"/>
      <c r="F13" s="124"/>
      <c r="G13" s="121"/>
    </row>
    <row r="14" spans="1:7" x14ac:dyDescent="0.2">
      <c r="A14" s="51"/>
      <c r="B14" s="118"/>
      <c r="C14" s="125"/>
      <c r="D14" s="56"/>
      <c r="E14" s="115"/>
      <c r="F14" s="120"/>
      <c r="G14" s="123"/>
    </row>
    <row r="15" spans="1:7" x14ac:dyDescent="0.2">
      <c r="A15" s="110"/>
      <c r="B15" s="111">
        <v>2</v>
      </c>
      <c r="C15" s="38" t="s">
        <v>80</v>
      </c>
      <c r="D15" s="41"/>
      <c r="E15" s="126"/>
      <c r="F15" s="50"/>
      <c r="G15" s="123">
        <f>SUM(G16:G18)</f>
        <v>0</v>
      </c>
    </row>
    <row r="16" spans="1:7" ht="24" x14ac:dyDescent="0.2">
      <c r="A16" s="51"/>
      <c r="B16" s="118" t="s">
        <v>17</v>
      </c>
      <c r="C16" s="127" t="s">
        <v>64</v>
      </c>
      <c r="D16" s="128" t="s">
        <v>173</v>
      </c>
      <c r="E16" s="115">
        <v>1</v>
      </c>
      <c r="F16" s="120">
        <f>Premissas!G74</f>
        <v>0</v>
      </c>
      <c r="G16" s="121">
        <f>E16*F16</f>
        <v>0</v>
      </c>
    </row>
    <row r="17" spans="1:7" ht="24" x14ac:dyDescent="0.2">
      <c r="A17" s="51"/>
      <c r="B17" s="118" t="s">
        <v>19</v>
      </c>
      <c r="C17" s="127" t="s">
        <v>65</v>
      </c>
      <c r="D17" s="128" t="s">
        <v>173</v>
      </c>
      <c r="E17" s="115">
        <v>1</v>
      </c>
      <c r="F17" s="120">
        <f>Premissas!G75</f>
        <v>0</v>
      </c>
      <c r="G17" s="121">
        <f t="shared" ref="G17:G18" si="0">E17*F17</f>
        <v>0</v>
      </c>
    </row>
    <row r="18" spans="1:7" ht="24" x14ac:dyDescent="0.2">
      <c r="A18" s="51"/>
      <c r="B18" s="118" t="s">
        <v>81</v>
      </c>
      <c r="C18" s="127" t="s">
        <v>66</v>
      </c>
      <c r="D18" s="128" t="s">
        <v>173</v>
      </c>
      <c r="E18" s="115">
        <v>1</v>
      </c>
      <c r="F18" s="120">
        <f>Premissas!G76</f>
        <v>0</v>
      </c>
      <c r="G18" s="121">
        <f t="shared" si="0"/>
        <v>0</v>
      </c>
    </row>
    <row r="19" spans="1:7" x14ac:dyDescent="0.2">
      <c r="A19" s="51"/>
      <c r="B19" s="118"/>
      <c r="C19" s="45"/>
      <c r="D19" s="56"/>
      <c r="E19" s="56"/>
      <c r="F19" s="120"/>
      <c r="G19" s="123"/>
    </row>
    <row r="20" spans="1:7" x14ac:dyDescent="0.2">
      <c r="A20" s="110"/>
      <c r="B20" s="111">
        <v>3</v>
      </c>
      <c r="C20" s="116" t="s">
        <v>82</v>
      </c>
      <c r="D20" s="41"/>
      <c r="E20" s="41"/>
      <c r="F20" s="50"/>
      <c r="G20" s="123">
        <f>SUM(G21:G23)</f>
        <v>0</v>
      </c>
    </row>
    <row r="21" spans="1:7" x14ac:dyDescent="0.2">
      <c r="A21" s="51"/>
      <c r="B21" s="118" t="s">
        <v>21</v>
      </c>
      <c r="C21" s="127" t="s">
        <v>75</v>
      </c>
      <c r="D21" s="129" t="s">
        <v>34</v>
      </c>
      <c r="E21" s="115">
        <v>1</v>
      </c>
      <c r="F21" s="120">
        <f>Premissas!F81</f>
        <v>0</v>
      </c>
      <c r="G21" s="121">
        <f>E21*F21</f>
        <v>0</v>
      </c>
    </row>
    <row r="22" spans="1:7" x14ac:dyDescent="0.2">
      <c r="A22" s="51"/>
      <c r="B22" s="118" t="s">
        <v>22</v>
      </c>
      <c r="C22" s="127" t="s">
        <v>74</v>
      </c>
      <c r="D22" s="129" t="s">
        <v>34</v>
      </c>
      <c r="E22" s="115">
        <v>1</v>
      </c>
      <c r="F22" s="120">
        <f>Premissas!F82</f>
        <v>0</v>
      </c>
      <c r="G22" s="121">
        <f>E22*F22</f>
        <v>0</v>
      </c>
    </row>
    <row r="23" spans="1:7" x14ac:dyDescent="0.2">
      <c r="A23" s="51"/>
      <c r="B23" s="118" t="s">
        <v>83</v>
      </c>
      <c r="C23" s="45" t="s">
        <v>88</v>
      </c>
      <c r="D23" s="129" t="s">
        <v>34</v>
      </c>
      <c r="E23" s="115">
        <v>1</v>
      </c>
      <c r="F23" s="120">
        <f>Premissas!F83</f>
        <v>0</v>
      </c>
      <c r="G23" s="121">
        <f>F23</f>
        <v>0</v>
      </c>
    </row>
    <row r="24" spans="1:7" x14ac:dyDescent="0.2">
      <c r="A24" s="51"/>
      <c r="B24" s="118"/>
      <c r="C24" s="45"/>
      <c r="D24" s="56"/>
      <c r="E24" s="56"/>
      <c r="F24" s="120"/>
      <c r="G24" s="123"/>
    </row>
    <row r="25" spans="1:7" x14ac:dyDescent="0.2">
      <c r="A25" s="51"/>
      <c r="B25" s="111">
        <v>4</v>
      </c>
      <c r="C25" s="38" t="s">
        <v>73</v>
      </c>
      <c r="D25" s="56"/>
      <c r="E25" s="56"/>
      <c r="F25" s="120"/>
      <c r="G25" s="123">
        <f>SUM(G26:G28)</f>
        <v>0</v>
      </c>
    </row>
    <row r="26" spans="1:7" ht="24" x14ac:dyDescent="0.2">
      <c r="A26" s="110"/>
      <c r="B26" s="111"/>
      <c r="C26" s="130" t="s">
        <v>76</v>
      </c>
      <c r="D26" s="56" t="s">
        <v>18</v>
      </c>
      <c r="E26" s="131">
        <f>$G$8+$G$11+$G$15+$G$20</f>
        <v>0</v>
      </c>
      <c r="F26" s="57">
        <f>Premissas!G56</f>
        <v>0</v>
      </c>
      <c r="G26" s="121">
        <f>SUM(G27:G28)</f>
        <v>0</v>
      </c>
    </row>
    <row r="27" spans="1:7" x14ac:dyDescent="0.2">
      <c r="A27" s="51"/>
      <c r="B27" s="118"/>
      <c r="C27" s="45" t="s">
        <v>77</v>
      </c>
      <c r="D27" s="56" t="s">
        <v>18</v>
      </c>
      <c r="E27" s="131">
        <f t="shared" ref="E27:E28" si="1">$G$8+$G$11+$G$15+$G$20</f>
        <v>0</v>
      </c>
      <c r="F27" s="57">
        <f>Premissas!G70</f>
        <v>0</v>
      </c>
      <c r="G27" s="121">
        <f>E27*F27</f>
        <v>0</v>
      </c>
    </row>
    <row r="28" spans="1:7" x14ac:dyDescent="0.2">
      <c r="A28" s="51"/>
      <c r="B28" s="118"/>
      <c r="C28" s="45" t="s">
        <v>78</v>
      </c>
      <c r="D28" s="56" t="s">
        <v>18</v>
      </c>
      <c r="E28" s="131">
        <f t="shared" si="1"/>
        <v>0</v>
      </c>
      <c r="F28" s="57">
        <f>Premissas!G65</f>
        <v>0</v>
      </c>
      <c r="G28" s="121">
        <f>E28*F28</f>
        <v>0</v>
      </c>
    </row>
    <row r="29" spans="1:7" x14ac:dyDescent="0.2">
      <c r="A29" s="51"/>
      <c r="B29" s="118"/>
      <c r="C29" s="132"/>
      <c r="D29" s="56"/>
      <c r="E29" s="56"/>
      <c r="F29" s="56"/>
      <c r="G29" s="48"/>
    </row>
    <row r="30" spans="1:7" ht="12.75" thickBot="1" x14ac:dyDescent="0.25">
      <c r="A30" s="133"/>
      <c r="B30" s="134"/>
      <c r="C30" s="199" t="s">
        <v>23</v>
      </c>
      <c r="D30" s="199"/>
      <c r="E30" s="199"/>
      <c r="F30" s="199"/>
      <c r="G30" s="135">
        <f>G6</f>
        <v>0</v>
      </c>
    </row>
    <row r="31" spans="1:7" ht="12.75" thickBot="1" x14ac:dyDescent="0.25">
      <c r="A31" s="133"/>
      <c r="B31" s="134"/>
      <c r="C31" s="199" t="s">
        <v>24</v>
      </c>
      <c r="D31" s="199"/>
      <c r="E31" s="199"/>
      <c r="F31" s="199"/>
      <c r="G31" s="135">
        <f>G30*12</f>
        <v>0</v>
      </c>
    </row>
    <row r="32" spans="1:7" ht="35.450000000000003" customHeight="1" x14ac:dyDescent="0.2">
      <c r="A32" s="198" t="s">
        <v>174</v>
      </c>
      <c r="B32" s="198"/>
      <c r="C32" s="198"/>
      <c r="D32" s="198"/>
      <c r="E32" s="198"/>
      <c r="F32" s="198"/>
      <c r="G32" s="198"/>
    </row>
    <row r="33" spans="1:7" ht="12.75" thickBot="1" x14ac:dyDescent="0.25"/>
    <row r="34" spans="1:7" x14ac:dyDescent="0.2">
      <c r="A34" s="195" t="s">
        <v>25</v>
      </c>
      <c r="B34" s="195"/>
      <c r="C34" s="195"/>
      <c r="D34" s="195"/>
      <c r="E34" s="195"/>
      <c r="F34" s="195"/>
      <c r="G34" s="195"/>
    </row>
    <row r="35" spans="1:7" ht="12.75" thickBot="1" x14ac:dyDescent="0.25">
      <c r="A35" s="137"/>
      <c r="B35" s="137"/>
      <c r="C35" s="138"/>
      <c r="D35" s="138"/>
      <c r="E35" s="138"/>
      <c r="F35" s="139"/>
    </row>
    <row r="36" spans="1:7" x14ac:dyDescent="0.2">
      <c r="A36" s="196" t="s">
        <v>2</v>
      </c>
      <c r="B36" s="197"/>
      <c r="C36" s="140" t="s">
        <v>4</v>
      </c>
      <c r="D36" s="141"/>
      <c r="E36" s="142" t="s">
        <v>26</v>
      </c>
      <c r="F36" s="142" t="s">
        <v>62</v>
      </c>
      <c r="G36" s="143" t="s">
        <v>28</v>
      </c>
    </row>
    <row r="37" spans="1:7" ht="32.25" customHeight="1" x14ac:dyDescent="0.2">
      <c r="A37" s="187" t="s">
        <v>35</v>
      </c>
      <c r="B37" s="188"/>
      <c r="C37" s="85" t="s">
        <v>57</v>
      </c>
      <c r="D37" s="86"/>
      <c r="E37" s="87">
        <v>1</v>
      </c>
      <c r="F37" s="83">
        <v>1261.33</v>
      </c>
      <c r="G37" s="84">
        <f>F37*E37</f>
        <v>1261.33</v>
      </c>
    </row>
    <row r="38" spans="1:7" ht="33" customHeight="1" x14ac:dyDescent="0.2">
      <c r="A38" s="187" t="s">
        <v>36</v>
      </c>
      <c r="B38" s="188"/>
      <c r="C38" s="85" t="s">
        <v>58</v>
      </c>
      <c r="D38" s="86"/>
      <c r="E38" s="87">
        <v>1</v>
      </c>
      <c r="F38" s="83">
        <v>1271.1099999999999</v>
      </c>
      <c r="G38" s="84">
        <f>F38*E38</f>
        <v>1271.1099999999999</v>
      </c>
    </row>
    <row r="39" spans="1:7" ht="40.5" customHeight="1" x14ac:dyDescent="0.2">
      <c r="A39" s="187" t="s">
        <v>45</v>
      </c>
      <c r="B39" s="188"/>
      <c r="C39" s="85" t="s">
        <v>60</v>
      </c>
      <c r="D39" s="86"/>
      <c r="E39" s="87">
        <v>1</v>
      </c>
      <c r="F39" s="83">
        <v>752.89</v>
      </c>
      <c r="G39" s="84">
        <f>F39*E39</f>
        <v>752.89</v>
      </c>
    </row>
    <row r="40" spans="1:7" ht="29.25" customHeight="1" x14ac:dyDescent="0.2">
      <c r="A40" s="187" t="s">
        <v>37</v>
      </c>
      <c r="B40" s="188"/>
      <c r="C40" s="85" t="s">
        <v>61</v>
      </c>
      <c r="D40" s="86"/>
      <c r="E40" s="87">
        <v>1</v>
      </c>
      <c r="F40" s="83">
        <v>58.67</v>
      </c>
      <c r="G40" s="84">
        <f>F40*E40</f>
        <v>58.67</v>
      </c>
    </row>
    <row r="41" spans="1:7" x14ac:dyDescent="0.2">
      <c r="A41" s="187"/>
      <c r="B41" s="188"/>
      <c r="C41" s="88"/>
      <c r="D41" s="86"/>
      <c r="E41" s="89"/>
      <c r="F41" s="90"/>
      <c r="G41" s="91"/>
    </row>
    <row r="42" spans="1:7" x14ac:dyDescent="0.2">
      <c r="A42" s="191"/>
      <c r="B42" s="192"/>
      <c r="C42" s="92"/>
      <c r="D42" s="93"/>
      <c r="E42" s="94"/>
      <c r="F42" s="95" t="s">
        <v>29</v>
      </c>
      <c r="G42" s="96">
        <f>SUM(G37:G41)</f>
        <v>3343.9999999999995</v>
      </c>
    </row>
    <row r="43" spans="1:7" x14ac:dyDescent="0.2">
      <c r="A43" s="191"/>
      <c r="B43" s="192"/>
      <c r="C43" s="92"/>
      <c r="D43" s="93"/>
      <c r="E43" s="94"/>
      <c r="F43" s="94"/>
      <c r="G43" s="97" t="s">
        <v>27</v>
      </c>
    </row>
    <row r="44" spans="1:7" x14ac:dyDescent="0.2">
      <c r="A44" s="191"/>
      <c r="B44" s="192"/>
      <c r="C44" s="98" t="s">
        <v>84</v>
      </c>
      <c r="D44" s="93"/>
      <c r="E44" s="94"/>
      <c r="F44" s="94"/>
      <c r="G44" s="91"/>
    </row>
    <row r="45" spans="1:7" x14ac:dyDescent="0.2">
      <c r="A45" s="191"/>
      <c r="B45" s="192"/>
      <c r="C45" s="98" t="s">
        <v>85</v>
      </c>
      <c r="D45" s="93"/>
      <c r="E45" s="94"/>
      <c r="F45" s="94" t="s">
        <v>30</v>
      </c>
      <c r="G45" s="91">
        <f>G30</f>
        <v>0</v>
      </c>
    </row>
    <row r="46" spans="1:7" x14ac:dyDescent="0.2">
      <c r="A46" s="191"/>
      <c r="B46" s="192"/>
      <c r="C46" s="98" t="s">
        <v>59</v>
      </c>
      <c r="D46" s="93"/>
      <c r="E46" s="94"/>
      <c r="F46" s="94" t="s">
        <v>27</v>
      </c>
      <c r="G46" s="91">
        <f>G42</f>
        <v>3343.9999999999995</v>
      </c>
    </row>
    <row r="47" spans="1:7" x14ac:dyDescent="0.2">
      <c r="A47" s="193"/>
      <c r="B47" s="194"/>
      <c r="C47" s="99" t="s">
        <v>31</v>
      </c>
      <c r="D47" s="100"/>
      <c r="E47" s="101"/>
      <c r="F47" s="101" t="s">
        <v>32</v>
      </c>
      <c r="G47" s="102">
        <f>ROUND(G45/G46,2)</f>
        <v>0</v>
      </c>
    </row>
    <row r="48" spans="1:7" ht="12.75" thickBot="1" x14ac:dyDescent="0.25">
      <c r="A48" s="189"/>
      <c r="B48" s="190"/>
      <c r="C48" s="144"/>
      <c r="D48" s="145"/>
      <c r="E48" s="146"/>
      <c r="F48" s="146"/>
      <c r="G48" s="147"/>
    </row>
  </sheetData>
  <mergeCells count="23">
    <mergeCell ref="A32:G32"/>
    <mergeCell ref="C31:F31"/>
    <mergeCell ref="A1:G1"/>
    <mergeCell ref="C2:E2"/>
    <mergeCell ref="F2:G3"/>
    <mergeCell ref="C3:E3"/>
    <mergeCell ref="C30:F30"/>
    <mergeCell ref="A2:B2"/>
    <mergeCell ref="A3:B3"/>
    <mergeCell ref="A34:G34"/>
    <mergeCell ref="A36:B36"/>
    <mergeCell ref="A37:B37"/>
    <mergeCell ref="A38:B38"/>
    <mergeCell ref="A39:B39"/>
    <mergeCell ref="A40:B40"/>
    <mergeCell ref="A48:B48"/>
    <mergeCell ref="A41:B41"/>
    <mergeCell ref="A42:B42"/>
    <mergeCell ref="A43:B43"/>
    <mergeCell ref="A44:B44"/>
    <mergeCell ref="A45:B45"/>
    <mergeCell ref="A46:B46"/>
    <mergeCell ref="A47:B47"/>
  </mergeCells>
  <pageMargins left="0.511811024" right="0.511811024" top="0.78740157499999996" bottom="0.78740157499999996" header="0.31496062000000002" footer="0.31496062000000002"/>
  <pageSetup paperSize="9" scale="63" orientation="portrait" r:id="rId1"/>
  <rowBreaks count="1" manualBreakCount="1">
    <brk id="32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808A5-3986-49C7-A5DC-C5AD89EDA44A}">
  <sheetPr>
    <tabColor theme="4" tint="-0.249977111117893"/>
  </sheetPr>
  <dimension ref="A1:F110"/>
  <sheetViews>
    <sheetView showGridLines="0" view="pageBreakPreview" zoomScale="90" zoomScaleNormal="85" zoomScaleSheetLayoutView="90" zoomScalePageLayoutView="85" workbookViewId="0">
      <selection activeCell="D9" sqref="D9"/>
    </sheetView>
  </sheetViews>
  <sheetFormatPr defaultColWidth="0" defaultRowHeight="12" zeroHeight="1" x14ac:dyDescent="0.2"/>
  <cols>
    <col min="1" max="1" width="12.42578125" style="78" customWidth="1"/>
    <col min="2" max="2" width="72.5703125" style="78" customWidth="1"/>
    <col min="3" max="3" width="12.7109375" style="78" customWidth="1"/>
    <col min="4" max="4" width="13.5703125" style="25" customWidth="1"/>
    <col min="5" max="5" width="14.42578125" style="25" customWidth="1"/>
    <col min="6" max="6" width="15.140625" style="25" customWidth="1"/>
    <col min="7" max="16384" width="8.7109375" style="25" hidden="1"/>
  </cols>
  <sheetData>
    <row r="1" spans="1:6" ht="12.75" thickBot="1" x14ac:dyDescent="0.25">
      <c r="A1" s="220" t="s">
        <v>38</v>
      </c>
      <c r="B1" s="221"/>
      <c r="C1" s="222"/>
      <c r="D1" s="222"/>
      <c r="E1" s="222"/>
      <c r="F1" s="24"/>
    </row>
    <row r="2" spans="1:6" x14ac:dyDescent="0.2">
      <c r="A2" s="26"/>
      <c r="B2" s="26"/>
      <c r="C2" s="27"/>
      <c r="D2" s="27"/>
      <c r="E2" s="27"/>
      <c r="F2" s="28"/>
    </row>
    <row r="3" spans="1:6" ht="31.9" customHeight="1" x14ac:dyDescent="0.2">
      <c r="A3" s="223" t="s">
        <v>121</v>
      </c>
      <c r="B3" s="223"/>
      <c r="C3" s="223"/>
      <c r="D3" s="223"/>
      <c r="E3" s="223"/>
      <c r="F3" s="223"/>
    </row>
    <row r="4" spans="1:6" ht="19.899999999999999" customHeight="1" thickBot="1" x14ac:dyDescent="0.25">
      <c r="A4" s="29"/>
      <c r="B4" s="30"/>
      <c r="C4" s="30"/>
      <c r="D4" s="30"/>
      <c r="E4" s="31"/>
    </row>
    <row r="5" spans="1:6" ht="26.25" customHeight="1" x14ac:dyDescent="0.2">
      <c r="A5" s="32" t="s">
        <v>101</v>
      </c>
      <c r="B5" s="216" t="s">
        <v>89</v>
      </c>
      <c r="C5" s="216"/>
      <c r="D5" s="216"/>
      <c r="E5" s="216"/>
      <c r="F5" s="217"/>
    </row>
    <row r="6" spans="1:6" ht="27.75" customHeight="1" x14ac:dyDescent="0.2">
      <c r="A6" s="33" t="s">
        <v>2</v>
      </c>
      <c r="B6" s="34" t="s">
        <v>4</v>
      </c>
      <c r="C6" s="34" t="s">
        <v>5</v>
      </c>
      <c r="D6" s="35" t="s">
        <v>6</v>
      </c>
      <c r="E6" s="34" t="s">
        <v>39</v>
      </c>
      <c r="F6" s="36" t="s">
        <v>40</v>
      </c>
    </row>
    <row r="7" spans="1:6" ht="12.75" customHeight="1" x14ac:dyDescent="0.2">
      <c r="A7" s="37" t="str">
        <f>"valor mês "&amp;A5</f>
        <v>valor mês Produto 1</v>
      </c>
      <c r="B7" s="38"/>
      <c r="C7" s="39"/>
      <c r="D7" s="40"/>
      <c r="E7" s="41"/>
      <c r="F7" s="42">
        <f>F8+F21+F27</f>
        <v>0</v>
      </c>
    </row>
    <row r="8" spans="1:6" x14ac:dyDescent="0.2">
      <c r="A8" s="43">
        <v>1</v>
      </c>
      <c r="B8" s="38" t="s">
        <v>42</v>
      </c>
      <c r="C8" s="39"/>
      <c r="D8" s="40"/>
      <c r="E8" s="41"/>
      <c r="F8" s="42">
        <f>SUM(F9:F20)</f>
        <v>0</v>
      </c>
    </row>
    <row r="9" spans="1:6" ht="12.75" customHeight="1" x14ac:dyDescent="0.2">
      <c r="A9" s="44"/>
      <c r="B9" s="45" t="s">
        <v>46</v>
      </c>
      <c r="C9" s="39" t="s">
        <v>43</v>
      </c>
      <c r="D9" s="46">
        <v>176.04</v>
      </c>
      <c r="E9" s="47">
        <f>Premissas!G15</f>
        <v>0</v>
      </c>
      <c r="F9" s="48">
        <f t="shared" ref="F9:F19" si="0">D9*E9</f>
        <v>0</v>
      </c>
    </row>
    <row r="10" spans="1:6" x14ac:dyDescent="0.2">
      <c r="A10" s="44"/>
      <c r="B10" s="45" t="s">
        <v>47</v>
      </c>
      <c r="C10" s="39" t="s">
        <v>43</v>
      </c>
      <c r="D10" s="46">
        <v>87.960000000000008</v>
      </c>
      <c r="E10" s="47">
        <f>Premissas!G16</f>
        <v>0</v>
      </c>
      <c r="F10" s="48">
        <f t="shared" si="0"/>
        <v>0</v>
      </c>
    </row>
    <row r="11" spans="1:6" x14ac:dyDescent="0.2">
      <c r="A11" s="44"/>
      <c r="B11" s="45" t="s">
        <v>48</v>
      </c>
      <c r="C11" s="39" t="s">
        <v>43</v>
      </c>
      <c r="D11" s="46">
        <v>87.960000000000008</v>
      </c>
      <c r="E11" s="47">
        <f>Premissas!G17</f>
        <v>0</v>
      </c>
      <c r="F11" s="48">
        <f t="shared" si="0"/>
        <v>0</v>
      </c>
    </row>
    <row r="12" spans="1:6" ht="12.75" customHeight="1" x14ac:dyDescent="0.2">
      <c r="A12" s="44"/>
      <c r="B12" s="45" t="s">
        <v>49</v>
      </c>
      <c r="C12" s="39" t="s">
        <v>43</v>
      </c>
      <c r="D12" s="46">
        <v>234.71999999999997</v>
      </c>
      <c r="E12" s="47">
        <f>Premissas!G18</f>
        <v>0</v>
      </c>
      <c r="F12" s="48">
        <f t="shared" si="0"/>
        <v>0</v>
      </c>
    </row>
    <row r="13" spans="1:6" x14ac:dyDescent="0.2">
      <c r="A13" s="44"/>
      <c r="B13" s="45" t="s">
        <v>50</v>
      </c>
      <c r="C13" s="39" t="s">
        <v>43</v>
      </c>
      <c r="D13" s="46">
        <v>410.64</v>
      </c>
      <c r="E13" s="47">
        <f>Premissas!G19</f>
        <v>0</v>
      </c>
      <c r="F13" s="48">
        <f>D13*E13</f>
        <v>0</v>
      </c>
    </row>
    <row r="14" spans="1:6" x14ac:dyDescent="0.2">
      <c r="A14" s="44"/>
      <c r="B14" s="45" t="s">
        <v>51</v>
      </c>
      <c r="C14" s="39" t="s">
        <v>43</v>
      </c>
      <c r="D14" s="46">
        <v>264</v>
      </c>
      <c r="E14" s="47">
        <f>Premissas!G20</f>
        <v>0</v>
      </c>
      <c r="F14" s="48">
        <f t="shared" si="0"/>
        <v>0</v>
      </c>
    </row>
    <row r="15" spans="1:6" ht="12.75" customHeight="1" x14ac:dyDescent="0.2">
      <c r="A15" s="44"/>
      <c r="B15" s="45" t="s">
        <v>52</v>
      </c>
      <c r="C15" s="39" t="s">
        <v>43</v>
      </c>
      <c r="D15" s="46">
        <v>87.960000000000008</v>
      </c>
      <c r="E15" s="47">
        <f>Premissas!G21</f>
        <v>0</v>
      </c>
      <c r="F15" s="48">
        <f t="shared" si="0"/>
        <v>0</v>
      </c>
    </row>
    <row r="16" spans="1:6" x14ac:dyDescent="0.2">
      <c r="A16" s="44"/>
      <c r="B16" s="45" t="s">
        <v>53</v>
      </c>
      <c r="C16" s="39" t="s">
        <v>43</v>
      </c>
      <c r="D16" s="46">
        <v>264</v>
      </c>
      <c r="E16" s="47">
        <f>Premissas!G22</f>
        <v>0</v>
      </c>
      <c r="F16" s="48">
        <f t="shared" si="0"/>
        <v>0</v>
      </c>
    </row>
    <row r="17" spans="1:6" ht="12.75" customHeight="1" x14ac:dyDescent="0.2">
      <c r="A17" s="44"/>
      <c r="B17" s="45" t="s">
        <v>54</v>
      </c>
      <c r="C17" s="39" t="s">
        <v>43</v>
      </c>
      <c r="D17" s="46">
        <v>264</v>
      </c>
      <c r="E17" s="47">
        <f>Premissas!G23</f>
        <v>0</v>
      </c>
      <c r="F17" s="48">
        <f t="shared" si="0"/>
        <v>0</v>
      </c>
    </row>
    <row r="18" spans="1:6" x14ac:dyDescent="0.2">
      <c r="A18" s="44"/>
      <c r="B18" s="45" t="s">
        <v>55</v>
      </c>
      <c r="C18" s="39" t="s">
        <v>43</v>
      </c>
      <c r="D18" s="46">
        <v>1378.68</v>
      </c>
      <c r="E18" s="47">
        <f>Premissas!G24</f>
        <v>0</v>
      </c>
      <c r="F18" s="48">
        <f t="shared" si="0"/>
        <v>0</v>
      </c>
    </row>
    <row r="19" spans="1:6" ht="12.75" customHeight="1" x14ac:dyDescent="0.2">
      <c r="A19" s="44"/>
      <c r="B19" s="45" t="s">
        <v>56</v>
      </c>
      <c r="C19" s="39" t="s">
        <v>43</v>
      </c>
      <c r="D19" s="46">
        <v>528</v>
      </c>
      <c r="E19" s="47">
        <f>Premissas!G25</f>
        <v>0</v>
      </c>
      <c r="F19" s="48">
        <f t="shared" si="0"/>
        <v>0</v>
      </c>
    </row>
    <row r="20" spans="1:6" x14ac:dyDescent="0.2">
      <c r="A20" s="44"/>
      <c r="B20" s="45"/>
      <c r="C20" s="39"/>
      <c r="D20" s="46"/>
      <c r="E20" s="47"/>
      <c r="F20" s="48"/>
    </row>
    <row r="21" spans="1:6" ht="12.75" customHeight="1" x14ac:dyDescent="0.2">
      <c r="A21" s="43">
        <v>2</v>
      </c>
      <c r="B21" s="38" t="s">
        <v>73</v>
      </c>
      <c r="C21" s="49"/>
      <c r="D21" s="40"/>
      <c r="E21" s="50"/>
      <c r="F21" s="42">
        <f>SUM(F22:F24)</f>
        <v>0</v>
      </c>
    </row>
    <row r="22" spans="1:6" s="55" customFormat="1" x14ac:dyDescent="0.2">
      <c r="A22" s="51"/>
      <c r="B22" s="45" t="s">
        <v>86</v>
      </c>
      <c r="C22" s="52" t="s">
        <v>18</v>
      </c>
      <c r="D22" s="53">
        <f>F$8</f>
        <v>0</v>
      </c>
      <c r="E22" s="54">
        <f>Premissas!G56</f>
        <v>0</v>
      </c>
      <c r="F22" s="48">
        <f>D22*E22</f>
        <v>0</v>
      </c>
    </row>
    <row r="23" spans="1:6" s="55" customFormat="1" x14ac:dyDescent="0.2">
      <c r="A23" s="51"/>
      <c r="B23" s="45" t="s">
        <v>77</v>
      </c>
      <c r="C23" s="52" t="s">
        <v>18</v>
      </c>
      <c r="D23" s="53">
        <f t="shared" ref="D23:D24" si="1">F$8</f>
        <v>0</v>
      </c>
      <c r="E23" s="54">
        <f>Premissas!G70</f>
        <v>0</v>
      </c>
      <c r="F23" s="48">
        <f t="shared" ref="F23:F24" si="2">D23*E23</f>
        <v>0</v>
      </c>
    </row>
    <row r="24" spans="1:6" s="55" customFormat="1" ht="12.75" customHeight="1" x14ac:dyDescent="0.2">
      <c r="A24" s="51"/>
      <c r="B24" s="45" t="s">
        <v>78</v>
      </c>
      <c r="C24" s="52" t="s">
        <v>18</v>
      </c>
      <c r="D24" s="53">
        <f t="shared" si="1"/>
        <v>0</v>
      </c>
      <c r="E24" s="54">
        <f>Premissas!G65</f>
        <v>0</v>
      </c>
      <c r="F24" s="48">
        <f t="shared" si="2"/>
        <v>0</v>
      </c>
    </row>
    <row r="25" spans="1:6" s="55" customFormat="1" x14ac:dyDescent="0.2">
      <c r="A25" s="51"/>
      <c r="B25" s="45"/>
      <c r="C25" s="56"/>
      <c r="D25" s="53"/>
      <c r="E25" s="57"/>
      <c r="F25" s="42"/>
    </row>
    <row r="26" spans="1:6" s="55" customFormat="1" ht="12.75" customHeight="1" x14ac:dyDescent="0.2">
      <c r="A26" s="51"/>
      <c r="B26" s="45"/>
      <c r="C26" s="56"/>
      <c r="D26" s="53"/>
      <c r="E26" s="57"/>
      <c r="F26" s="48"/>
    </row>
    <row r="27" spans="1:6" s="55" customFormat="1" x14ac:dyDescent="0.2">
      <c r="A27" s="58">
        <v>3</v>
      </c>
      <c r="B27" s="59" t="s">
        <v>9</v>
      </c>
      <c r="C27" s="60" t="s">
        <v>43</v>
      </c>
      <c r="D27" s="61">
        <f>SUM(D9:D19)</f>
        <v>3783.96</v>
      </c>
      <c r="E27" s="62">
        <f>'Custo Gerencial'!$G$47</f>
        <v>0</v>
      </c>
      <c r="F27" s="63">
        <f>D27*E27</f>
        <v>0</v>
      </c>
    </row>
    <row r="28" spans="1:6" s="55" customFormat="1" x14ac:dyDescent="0.2">
      <c r="A28" s="51"/>
      <c r="B28" s="45"/>
      <c r="C28" s="56"/>
      <c r="D28" s="53"/>
      <c r="E28" s="57"/>
      <c r="F28" s="48"/>
    </row>
    <row r="29" spans="1:6" s="55" customFormat="1" ht="12.75" thickBot="1" x14ac:dyDescent="0.25">
      <c r="A29" s="64"/>
      <c r="B29" s="65" t="s">
        <v>137</v>
      </c>
      <c r="C29" s="66" t="s">
        <v>20</v>
      </c>
      <c r="D29" s="67">
        <v>1</v>
      </c>
      <c r="E29" s="68">
        <f>F7</f>
        <v>0</v>
      </c>
      <c r="F29" s="69">
        <f>E29*D29</f>
        <v>0</v>
      </c>
    </row>
    <row r="30" spans="1:6" s="55" customFormat="1" x14ac:dyDescent="0.2">
      <c r="A30" s="70"/>
      <c r="B30" s="71"/>
      <c r="C30" s="72"/>
      <c r="D30" s="73"/>
      <c r="E30" s="74"/>
      <c r="F30" s="75"/>
    </row>
    <row r="31" spans="1:6" ht="19.899999999999999" customHeight="1" thickBot="1" x14ac:dyDescent="0.25">
      <c r="A31" s="76"/>
      <c r="B31" s="76"/>
      <c r="C31" s="76"/>
      <c r="D31" s="76"/>
      <c r="E31" s="76"/>
      <c r="F31" s="76"/>
    </row>
    <row r="32" spans="1:6" ht="27" customHeight="1" x14ac:dyDescent="0.2">
      <c r="A32" s="77" t="s">
        <v>125</v>
      </c>
      <c r="B32" s="216" t="s">
        <v>90</v>
      </c>
      <c r="C32" s="216"/>
      <c r="D32" s="216"/>
      <c r="E32" s="216"/>
      <c r="F32" s="217"/>
    </row>
    <row r="33" spans="1:6" x14ac:dyDescent="0.2">
      <c r="A33" s="33" t="s">
        <v>2</v>
      </c>
      <c r="B33" s="34" t="s">
        <v>4</v>
      </c>
      <c r="C33" s="34" t="s">
        <v>5</v>
      </c>
      <c r="D33" s="35" t="s">
        <v>6</v>
      </c>
      <c r="E33" s="34" t="s">
        <v>39</v>
      </c>
      <c r="F33" s="36" t="s">
        <v>40</v>
      </c>
    </row>
    <row r="34" spans="1:6" x14ac:dyDescent="0.2">
      <c r="A34" s="37" t="str">
        <f>"valor mês "&amp;A32</f>
        <v>valor mês Produto 2</v>
      </c>
      <c r="B34" s="38"/>
      <c r="C34" s="39"/>
      <c r="D34" s="40"/>
      <c r="E34" s="41"/>
      <c r="F34" s="42">
        <f>F35+F48+F54</f>
        <v>0</v>
      </c>
    </row>
    <row r="35" spans="1:6" x14ac:dyDescent="0.2">
      <c r="A35" s="43">
        <v>1</v>
      </c>
      <c r="B35" s="38" t="s">
        <v>42</v>
      </c>
      <c r="C35" s="39"/>
      <c r="D35" s="40"/>
      <c r="E35" s="41"/>
      <c r="F35" s="42">
        <f>SUM(F36:F47)</f>
        <v>0</v>
      </c>
    </row>
    <row r="36" spans="1:6" x14ac:dyDescent="0.2">
      <c r="A36" s="44"/>
      <c r="B36" s="45" t="s">
        <v>46</v>
      </c>
      <c r="C36" s="39" t="s">
        <v>43</v>
      </c>
      <c r="D36" s="46">
        <v>176.04</v>
      </c>
      <c r="E36" s="47">
        <f>Premissas!G15</f>
        <v>0</v>
      </c>
      <c r="F36" s="48">
        <f t="shared" ref="F36:F39" si="3">D36*E36</f>
        <v>0</v>
      </c>
    </row>
    <row r="37" spans="1:6" x14ac:dyDescent="0.2">
      <c r="A37" s="44"/>
      <c r="B37" s="45" t="s">
        <v>47</v>
      </c>
      <c r="C37" s="39" t="s">
        <v>43</v>
      </c>
      <c r="D37" s="46">
        <v>87.960000000000008</v>
      </c>
      <c r="E37" s="47">
        <f>Premissas!G16</f>
        <v>0</v>
      </c>
      <c r="F37" s="48">
        <f t="shared" si="3"/>
        <v>0</v>
      </c>
    </row>
    <row r="38" spans="1:6" x14ac:dyDescent="0.2">
      <c r="A38" s="44"/>
      <c r="B38" s="45" t="s">
        <v>48</v>
      </c>
      <c r="C38" s="39" t="s">
        <v>43</v>
      </c>
      <c r="D38" s="46">
        <v>87.960000000000008</v>
      </c>
      <c r="E38" s="47">
        <f>Premissas!G17</f>
        <v>0</v>
      </c>
      <c r="F38" s="48">
        <f t="shared" si="3"/>
        <v>0</v>
      </c>
    </row>
    <row r="39" spans="1:6" x14ac:dyDescent="0.2">
      <c r="A39" s="44"/>
      <c r="B39" s="45" t="s">
        <v>49</v>
      </c>
      <c r="C39" s="39" t="s">
        <v>43</v>
      </c>
      <c r="D39" s="46">
        <v>234.71999999999997</v>
      </c>
      <c r="E39" s="47">
        <f>Premissas!G18</f>
        <v>0</v>
      </c>
      <c r="F39" s="48">
        <f t="shared" si="3"/>
        <v>0</v>
      </c>
    </row>
    <row r="40" spans="1:6" x14ac:dyDescent="0.2">
      <c r="A40" s="44"/>
      <c r="B40" s="45" t="s">
        <v>50</v>
      </c>
      <c r="C40" s="39" t="s">
        <v>43</v>
      </c>
      <c r="D40" s="46">
        <v>410.64</v>
      </c>
      <c r="E40" s="47">
        <f>Premissas!G19</f>
        <v>0</v>
      </c>
      <c r="F40" s="48">
        <f>D40*E40</f>
        <v>0</v>
      </c>
    </row>
    <row r="41" spans="1:6" x14ac:dyDescent="0.2">
      <c r="A41" s="44"/>
      <c r="B41" s="45" t="s">
        <v>51</v>
      </c>
      <c r="C41" s="39" t="s">
        <v>43</v>
      </c>
      <c r="D41" s="46">
        <v>264</v>
      </c>
      <c r="E41" s="47">
        <f>Premissas!G20</f>
        <v>0</v>
      </c>
      <c r="F41" s="48">
        <f t="shared" ref="F41:F46" si="4">D41*E41</f>
        <v>0</v>
      </c>
    </row>
    <row r="42" spans="1:6" x14ac:dyDescent="0.2">
      <c r="A42" s="44"/>
      <c r="B42" s="45" t="s">
        <v>52</v>
      </c>
      <c r="C42" s="39" t="s">
        <v>43</v>
      </c>
      <c r="D42" s="46">
        <v>87.960000000000008</v>
      </c>
      <c r="E42" s="47">
        <f>Premissas!G21</f>
        <v>0</v>
      </c>
      <c r="F42" s="48">
        <f t="shared" si="4"/>
        <v>0</v>
      </c>
    </row>
    <row r="43" spans="1:6" x14ac:dyDescent="0.2">
      <c r="A43" s="44"/>
      <c r="B43" s="45" t="s">
        <v>53</v>
      </c>
      <c r="C43" s="39" t="s">
        <v>43</v>
      </c>
      <c r="D43" s="46">
        <v>264</v>
      </c>
      <c r="E43" s="47">
        <f>Premissas!G22</f>
        <v>0</v>
      </c>
      <c r="F43" s="48">
        <f t="shared" si="4"/>
        <v>0</v>
      </c>
    </row>
    <row r="44" spans="1:6" x14ac:dyDescent="0.2">
      <c r="A44" s="44"/>
      <c r="B44" s="45" t="s">
        <v>54</v>
      </c>
      <c r="C44" s="39" t="s">
        <v>43</v>
      </c>
      <c r="D44" s="46">
        <v>264</v>
      </c>
      <c r="E44" s="47">
        <f>Premissas!G23</f>
        <v>0</v>
      </c>
      <c r="F44" s="48">
        <f t="shared" si="4"/>
        <v>0</v>
      </c>
    </row>
    <row r="45" spans="1:6" x14ac:dyDescent="0.2">
      <c r="A45" s="44"/>
      <c r="B45" s="45" t="s">
        <v>55</v>
      </c>
      <c r="C45" s="39" t="s">
        <v>43</v>
      </c>
      <c r="D45" s="46">
        <v>1378.68</v>
      </c>
      <c r="E45" s="47">
        <f>Premissas!G24</f>
        <v>0</v>
      </c>
      <c r="F45" s="48">
        <f t="shared" si="4"/>
        <v>0</v>
      </c>
    </row>
    <row r="46" spans="1:6" x14ac:dyDescent="0.2">
      <c r="A46" s="44"/>
      <c r="B46" s="45" t="s">
        <v>56</v>
      </c>
      <c r="C46" s="39" t="s">
        <v>43</v>
      </c>
      <c r="D46" s="46">
        <v>528</v>
      </c>
      <c r="E46" s="47">
        <f>Premissas!G25</f>
        <v>0</v>
      </c>
      <c r="F46" s="48">
        <f t="shared" si="4"/>
        <v>0</v>
      </c>
    </row>
    <row r="47" spans="1:6" x14ac:dyDescent="0.2">
      <c r="A47" s="44"/>
      <c r="B47" s="45"/>
      <c r="C47" s="39"/>
      <c r="D47" s="46"/>
      <c r="E47" s="47"/>
      <c r="F47" s="48"/>
    </row>
    <row r="48" spans="1:6" x14ac:dyDescent="0.2">
      <c r="A48" s="43">
        <v>2</v>
      </c>
      <c r="B48" s="38" t="s">
        <v>73</v>
      </c>
      <c r="C48" s="49"/>
      <c r="D48" s="40"/>
      <c r="E48" s="50"/>
      <c r="F48" s="42">
        <f>SUM(F49:F51)</f>
        <v>0</v>
      </c>
    </row>
    <row r="49" spans="1:6" x14ac:dyDescent="0.2">
      <c r="A49" s="51"/>
      <c r="B49" s="45" t="s">
        <v>86</v>
      </c>
      <c r="C49" s="52" t="s">
        <v>18</v>
      </c>
      <c r="D49" s="53">
        <f>F$35</f>
        <v>0</v>
      </c>
      <c r="E49" s="54">
        <f>Premissas!G56</f>
        <v>0</v>
      </c>
      <c r="F49" s="48">
        <f>D49*E49</f>
        <v>0</v>
      </c>
    </row>
    <row r="50" spans="1:6" x14ac:dyDescent="0.2">
      <c r="A50" s="51"/>
      <c r="B50" s="45" t="s">
        <v>77</v>
      </c>
      <c r="C50" s="52" t="s">
        <v>18</v>
      </c>
      <c r="D50" s="53">
        <f t="shared" ref="D50:D51" si="5">F$35</f>
        <v>0</v>
      </c>
      <c r="E50" s="54">
        <f>Premissas!G70</f>
        <v>0</v>
      </c>
      <c r="F50" s="48">
        <f t="shared" ref="F50:F51" si="6">D50*E50</f>
        <v>0</v>
      </c>
    </row>
    <row r="51" spans="1:6" x14ac:dyDescent="0.2">
      <c r="A51" s="51"/>
      <c r="B51" s="45" t="s">
        <v>78</v>
      </c>
      <c r="C51" s="52" t="s">
        <v>18</v>
      </c>
      <c r="D51" s="53">
        <f t="shared" si="5"/>
        <v>0</v>
      </c>
      <c r="E51" s="54">
        <f>Premissas!G65</f>
        <v>0</v>
      </c>
      <c r="F51" s="48">
        <f t="shared" si="6"/>
        <v>0</v>
      </c>
    </row>
    <row r="52" spans="1:6" x14ac:dyDescent="0.2">
      <c r="A52" s="51"/>
      <c r="B52" s="45"/>
      <c r="C52" s="56"/>
      <c r="D52" s="53"/>
      <c r="E52" s="57"/>
      <c r="F52" s="42"/>
    </row>
    <row r="53" spans="1:6" x14ac:dyDescent="0.2">
      <c r="A53" s="51"/>
      <c r="B53" s="45"/>
      <c r="C53" s="56"/>
      <c r="D53" s="53"/>
      <c r="E53" s="57"/>
      <c r="F53" s="48"/>
    </row>
    <row r="54" spans="1:6" x14ac:dyDescent="0.2">
      <c r="A54" s="58">
        <v>3</v>
      </c>
      <c r="B54" s="59" t="s">
        <v>9</v>
      </c>
      <c r="C54" s="60" t="s">
        <v>43</v>
      </c>
      <c r="D54" s="61">
        <f>SUM(D36:D46)</f>
        <v>3783.96</v>
      </c>
      <c r="E54" s="62">
        <f>'Custo Gerencial'!$G$47</f>
        <v>0</v>
      </c>
      <c r="F54" s="63">
        <f>D54*E54</f>
        <v>0</v>
      </c>
    </row>
    <row r="55" spans="1:6" x14ac:dyDescent="0.2">
      <c r="A55" s="51"/>
      <c r="B55" s="45"/>
      <c r="C55" s="56"/>
      <c r="D55" s="53"/>
      <c r="E55" s="57"/>
      <c r="F55" s="48"/>
    </row>
    <row r="56" spans="1:6" ht="12.75" thickBot="1" x14ac:dyDescent="0.25">
      <c r="A56" s="64"/>
      <c r="B56" s="65" t="s">
        <v>137</v>
      </c>
      <c r="C56" s="66" t="s">
        <v>20</v>
      </c>
      <c r="D56" s="67">
        <v>1</v>
      </c>
      <c r="E56" s="68">
        <f>F34</f>
        <v>0</v>
      </c>
      <c r="F56" s="69">
        <f>E56*D56</f>
        <v>0</v>
      </c>
    </row>
    <row r="57" spans="1:6" x14ac:dyDescent="0.2"/>
    <row r="58" spans="1:6" ht="12.75" thickBot="1" x14ac:dyDescent="0.25"/>
    <row r="59" spans="1:6" ht="27" customHeight="1" x14ac:dyDescent="0.2">
      <c r="A59" s="77" t="s">
        <v>126</v>
      </c>
      <c r="B59" s="218" t="s">
        <v>91</v>
      </c>
      <c r="C59" s="218"/>
      <c r="D59" s="218"/>
      <c r="E59" s="218"/>
      <c r="F59" s="219"/>
    </row>
    <row r="60" spans="1:6" x14ac:dyDescent="0.2">
      <c r="A60" s="33" t="s">
        <v>2</v>
      </c>
      <c r="B60" s="34" t="s">
        <v>4</v>
      </c>
      <c r="C60" s="34" t="s">
        <v>5</v>
      </c>
      <c r="D60" s="35" t="s">
        <v>6</v>
      </c>
      <c r="E60" s="34" t="s">
        <v>39</v>
      </c>
      <c r="F60" s="36" t="s">
        <v>40</v>
      </c>
    </row>
    <row r="61" spans="1:6" x14ac:dyDescent="0.2">
      <c r="A61" s="37" t="str">
        <f>"valor mês "&amp;A59</f>
        <v>valor mês Produto 3</v>
      </c>
      <c r="B61" s="38"/>
      <c r="C61" s="39"/>
      <c r="D61" s="40"/>
      <c r="E61" s="41"/>
      <c r="F61" s="42">
        <f>F62+F75+F81</f>
        <v>0</v>
      </c>
    </row>
    <row r="62" spans="1:6" x14ac:dyDescent="0.2">
      <c r="A62" s="43">
        <v>1</v>
      </c>
      <c r="B62" s="38" t="s">
        <v>42</v>
      </c>
      <c r="C62" s="39"/>
      <c r="D62" s="40"/>
      <c r="E62" s="41"/>
      <c r="F62" s="42">
        <f>SUM(F63:F74)</f>
        <v>0</v>
      </c>
    </row>
    <row r="63" spans="1:6" x14ac:dyDescent="0.2">
      <c r="A63" s="44"/>
      <c r="B63" s="45" t="s">
        <v>46</v>
      </c>
      <c r="C63" s="39" t="s">
        <v>43</v>
      </c>
      <c r="D63" s="46">
        <v>176.04</v>
      </c>
      <c r="E63" s="47">
        <f>Premissas!G15</f>
        <v>0</v>
      </c>
      <c r="F63" s="48">
        <f t="shared" ref="F63:F66" si="7">D63*E63</f>
        <v>0</v>
      </c>
    </row>
    <row r="64" spans="1:6" x14ac:dyDescent="0.2">
      <c r="A64" s="44"/>
      <c r="B64" s="45" t="s">
        <v>47</v>
      </c>
      <c r="C64" s="39" t="s">
        <v>43</v>
      </c>
      <c r="D64" s="46">
        <v>87.960000000000008</v>
      </c>
      <c r="E64" s="47">
        <f>Premissas!G16</f>
        <v>0</v>
      </c>
      <c r="F64" s="48">
        <f t="shared" si="7"/>
        <v>0</v>
      </c>
    </row>
    <row r="65" spans="1:6" x14ac:dyDescent="0.2">
      <c r="A65" s="44"/>
      <c r="B65" s="45" t="s">
        <v>48</v>
      </c>
      <c r="C65" s="39" t="s">
        <v>43</v>
      </c>
      <c r="D65" s="46">
        <v>87.960000000000008</v>
      </c>
      <c r="E65" s="47">
        <f>Premissas!G17</f>
        <v>0</v>
      </c>
      <c r="F65" s="48">
        <f t="shared" si="7"/>
        <v>0</v>
      </c>
    </row>
    <row r="66" spans="1:6" x14ac:dyDescent="0.2">
      <c r="A66" s="44"/>
      <c r="B66" s="45" t="s">
        <v>49</v>
      </c>
      <c r="C66" s="39" t="s">
        <v>43</v>
      </c>
      <c r="D66" s="46">
        <v>234.71999999999997</v>
      </c>
      <c r="E66" s="47">
        <f>Premissas!G18</f>
        <v>0</v>
      </c>
      <c r="F66" s="48">
        <f t="shared" si="7"/>
        <v>0</v>
      </c>
    </row>
    <row r="67" spans="1:6" x14ac:dyDescent="0.2">
      <c r="A67" s="44"/>
      <c r="B67" s="45" t="s">
        <v>50</v>
      </c>
      <c r="C67" s="39" t="s">
        <v>43</v>
      </c>
      <c r="D67" s="46">
        <v>410.64</v>
      </c>
      <c r="E67" s="47">
        <f>Premissas!G19</f>
        <v>0</v>
      </c>
      <c r="F67" s="48">
        <f>D67*E67</f>
        <v>0</v>
      </c>
    </row>
    <row r="68" spans="1:6" x14ac:dyDescent="0.2">
      <c r="A68" s="44"/>
      <c r="B68" s="45" t="s">
        <v>51</v>
      </c>
      <c r="C68" s="39" t="s">
        <v>43</v>
      </c>
      <c r="D68" s="46">
        <v>264</v>
      </c>
      <c r="E68" s="47">
        <f>Premissas!G20</f>
        <v>0</v>
      </c>
      <c r="F68" s="48">
        <f t="shared" ref="F68:F73" si="8">D68*E68</f>
        <v>0</v>
      </c>
    </row>
    <row r="69" spans="1:6" x14ac:dyDescent="0.2">
      <c r="A69" s="44"/>
      <c r="B69" s="45" t="s">
        <v>52</v>
      </c>
      <c r="C69" s="39" t="s">
        <v>43</v>
      </c>
      <c r="D69" s="46">
        <v>87.960000000000008</v>
      </c>
      <c r="E69" s="47">
        <f>Premissas!G21</f>
        <v>0</v>
      </c>
      <c r="F69" s="48">
        <f t="shared" si="8"/>
        <v>0</v>
      </c>
    </row>
    <row r="70" spans="1:6" x14ac:dyDescent="0.2">
      <c r="A70" s="44"/>
      <c r="B70" s="45" t="s">
        <v>53</v>
      </c>
      <c r="C70" s="39" t="s">
        <v>43</v>
      </c>
      <c r="D70" s="46">
        <v>264</v>
      </c>
      <c r="E70" s="47">
        <f>Premissas!G22</f>
        <v>0</v>
      </c>
      <c r="F70" s="48">
        <f t="shared" si="8"/>
        <v>0</v>
      </c>
    </row>
    <row r="71" spans="1:6" x14ac:dyDescent="0.2">
      <c r="A71" s="44"/>
      <c r="B71" s="45" t="s">
        <v>54</v>
      </c>
      <c r="C71" s="39" t="s">
        <v>43</v>
      </c>
      <c r="D71" s="46">
        <v>264</v>
      </c>
      <c r="E71" s="47">
        <f>Premissas!G23</f>
        <v>0</v>
      </c>
      <c r="F71" s="48">
        <f t="shared" si="8"/>
        <v>0</v>
      </c>
    </row>
    <row r="72" spans="1:6" x14ac:dyDescent="0.2">
      <c r="A72" s="44"/>
      <c r="B72" s="45" t="s">
        <v>55</v>
      </c>
      <c r="C72" s="39" t="s">
        <v>43</v>
      </c>
      <c r="D72" s="46">
        <v>1378.68</v>
      </c>
      <c r="E72" s="47">
        <f>Premissas!G24</f>
        <v>0</v>
      </c>
      <c r="F72" s="48">
        <f t="shared" si="8"/>
        <v>0</v>
      </c>
    </row>
    <row r="73" spans="1:6" x14ac:dyDescent="0.2">
      <c r="A73" s="44"/>
      <c r="B73" s="45" t="s">
        <v>56</v>
      </c>
      <c r="C73" s="39" t="s">
        <v>43</v>
      </c>
      <c r="D73" s="46">
        <v>528</v>
      </c>
      <c r="E73" s="47">
        <f>Premissas!G25</f>
        <v>0</v>
      </c>
      <c r="F73" s="48">
        <f t="shared" si="8"/>
        <v>0</v>
      </c>
    </row>
    <row r="74" spans="1:6" x14ac:dyDescent="0.2">
      <c r="A74" s="44"/>
      <c r="B74" s="45"/>
      <c r="C74" s="39"/>
      <c r="D74" s="46"/>
      <c r="E74" s="47"/>
      <c r="F74" s="48"/>
    </row>
    <row r="75" spans="1:6" x14ac:dyDescent="0.2">
      <c r="A75" s="43">
        <v>2</v>
      </c>
      <c r="B75" s="38" t="s">
        <v>73</v>
      </c>
      <c r="C75" s="49"/>
      <c r="D75" s="40"/>
      <c r="E75" s="50"/>
      <c r="F75" s="42">
        <f>SUM(F76:F78)</f>
        <v>0</v>
      </c>
    </row>
    <row r="76" spans="1:6" x14ac:dyDescent="0.2">
      <c r="A76" s="51"/>
      <c r="B76" s="45" t="s">
        <v>86</v>
      </c>
      <c r="C76" s="52" t="s">
        <v>18</v>
      </c>
      <c r="D76" s="53">
        <f>F$62</f>
        <v>0</v>
      </c>
      <c r="E76" s="54">
        <f>Premissas!G56</f>
        <v>0</v>
      </c>
      <c r="F76" s="48">
        <f>D76*E76</f>
        <v>0</v>
      </c>
    </row>
    <row r="77" spans="1:6" x14ac:dyDescent="0.2">
      <c r="A77" s="51"/>
      <c r="B77" s="45" t="s">
        <v>77</v>
      </c>
      <c r="C77" s="52" t="s">
        <v>18</v>
      </c>
      <c r="D77" s="53">
        <f t="shared" ref="D77:D78" si="9">F$62</f>
        <v>0</v>
      </c>
      <c r="E77" s="54">
        <f>Premissas!G70</f>
        <v>0</v>
      </c>
      <c r="F77" s="48">
        <f t="shared" ref="F77:F78" si="10">D77*E77</f>
        <v>0</v>
      </c>
    </row>
    <row r="78" spans="1:6" x14ac:dyDescent="0.2">
      <c r="A78" s="51"/>
      <c r="B78" s="45" t="s">
        <v>78</v>
      </c>
      <c r="C78" s="52" t="s">
        <v>18</v>
      </c>
      <c r="D78" s="53">
        <f t="shared" si="9"/>
        <v>0</v>
      </c>
      <c r="E78" s="54">
        <f>Premissas!G65</f>
        <v>0</v>
      </c>
      <c r="F78" s="48">
        <f t="shared" si="10"/>
        <v>0</v>
      </c>
    </row>
    <row r="79" spans="1:6" x14ac:dyDescent="0.2">
      <c r="A79" s="51"/>
      <c r="B79" s="45"/>
      <c r="C79" s="56"/>
      <c r="D79" s="53"/>
      <c r="E79" s="57"/>
      <c r="F79" s="42"/>
    </row>
    <row r="80" spans="1:6" x14ac:dyDescent="0.2">
      <c r="A80" s="51"/>
      <c r="B80" s="45"/>
      <c r="C80" s="56"/>
      <c r="D80" s="53"/>
      <c r="E80" s="57"/>
      <c r="F80" s="48"/>
    </row>
    <row r="81" spans="1:6" x14ac:dyDescent="0.2">
      <c r="A81" s="58">
        <v>3</v>
      </c>
      <c r="B81" s="59" t="s">
        <v>9</v>
      </c>
      <c r="C81" s="60" t="s">
        <v>43</v>
      </c>
      <c r="D81" s="61">
        <f>SUM(D63:D73)</f>
        <v>3783.96</v>
      </c>
      <c r="E81" s="62">
        <f>'Custo Gerencial'!$G$47</f>
        <v>0</v>
      </c>
      <c r="F81" s="63">
        <f>D81*E81</f>
        <v>0</v>
      </c>
    </row>
    <row r="82" spans="1:6" x14ac:dyDescent="0.2">
      <c r="A82" s="51"/>
      <c r="B82" s="45"/>
      <c r="C82" s="56"/>
      <c r="D82" s="53"/>
      <c r="E82" s="57"/>
      <c r="F82" s="48"/>
    </row>
    <row r="83" spans="1:6" ht="12.75" thickBot="1" x14ac:dyDescent="0.25">
      <c r="A83" s="64"/>
      <c r="B83" s="65" t="s">
        <v>137</v>
      </c>
      <c r="C83" s="66" t="s">
        <v>20</v>
      </c>
      <c r="D83" s="67">
        <v>1</v>
      </c>
      <c r="E83" s="68">
        <f>F61</f>
        <v>0</v>
      </c>
      <c r="F83" s="69">
        <f>E83*D83</f>
        <v>0</v>
      </c>
    </row>
    <row r="84" spans="1:6" x14ac:dyDescent="0.2"/>
    <row r="85" spans="1:6" ht="12.75" thickBot="1" x14ac:dyDescent="0.25"/>
    <row r="86" spans="1:6" ht="27" customHeight="1" x14ac:dyDescent="0.2">
      <c r="A86" s="77" t="s">
        <v>127</v>
      </c>
      <c r="B86" s="218" t="s">
        <v>92</v>
      </c>
      <c r="C86" s="218"/>
      <c r="D86" s="218"/>
      <c r="E86" s="218"/>
      <c r="F86" s="219"/>
    </row>
    <row r="87" spans="1:6" x14ac:dyDescent="0.2">
      <c r="A87" s="33" t="s">
        <v>2</v>
      </c>
      <c r="B87" s="34" t="s">
        <v>4</v>
      </c>
      <c r="C87" s="34" t="s">
        <v>5</v>
      </c>
      <c r="D87" s="35" t="s">
        <v>6</v>
      </c>
      <c r="E87" s="34" t="s">
        <v>129</v>
      </c>
      <c r="F87" s="36" t="s">
        <v>136</v>
      </c>
    </row>
    <row r="88" spans="1:6" x14ac:dyDescent="0.2">
      <c r="A88" s="37" t="str">
        <f>"valor mês "&amp;A86</f>
        <v>valor mês Produto 4</v>
      </c>
      <c r="B88" s="38"/>
      <c r="C88" s="39"/>
      <c r="D88" s="40"/>
      <c r="E88" s="41"/>
      <c r="F88" s="42">
        <f>F89+F102+F108</f>
        <v>0</v>
      </c>
    </row>
    <row r="89" spans="1:6" x14ac:dyDescent="0.2">
      <c r="A89" s="43">
        <v>1</v>
      </c>
      <c r="B89" s="38" t="s">
        <v>42</v>
      </c>
      <c r="C89" s="39"/>
      <c r="D89" s="40"/>
      <c r="E89" s="41"/>
      <c r="F89" s="42">
        <f>SUM(F90:F100)</f>
        <v>0</v>
      </c>
    </row>
    <row r="90" spans="1:6" x14ac:dyDescent="0.2">
      <c r="A90" s="44"/>
      <c r="B90" s="45" t="s">
        <v>46</v>
      </c>
      <c r="C90" s="39" t="s">
        <v>43</v>
      </c>
      <c r="D90" s="46">
        <v>176.04</v>
      </c>
      <c r="E90" s="47">
        <f>Premissas!G15</f>
        <v>0</v>
      </c>
      <c r="F90" s="48">
        <f>E90*D90</f>
        <v>0</v>
      </c>
    </row>
    <row r="91" spans="1:6" x14ac:dyDescent="0.2">
      <c r="A91" s="44"/>
      <c r="B91" s="45" t="s">
        <v>47</v>
      </c>
      <c r="C91" s="39" t="s">
        <v>43</v>
      </c>
      <c r="D91" s="46">
        <v>87.960000000000008</v>
      </c>
      <c r="E91" s="47">
        <f>Premissas!G16</f>
        <v>0</v>
      </c>
      <c r="F91" s="48">
        <f t="shared" ref="F91:F100" si="11">E91*D91</f>
        <v>0</v>
      </c>
    </row>
    <row r="92" spans="1:6" x14ac:dyDescent="0.2">
      <c r="A92" s="44"/>
      <c r="B92" s="45" t="s">
        <v>48</v>
      </c>
      <c r="C92" s="39" t="s">
        <v>43</v>
      </c>
      <c r="D92" s="46">
        <v>87.960000000000008</v>
      </c>
      <c r="E92" s="47">
        <f>Premissas!G17</f>
        <v>0</v>
      </c>
      <c r="F92" s="48">
        <f t="shared" si="11"/>
        <v>0</v>
      </c>
    </row>
    <row r="93" spans="1:6" x14ac:dyDescent="0.2">
      <c r="A93" s="44"/>
      <c r="B93" s="45" t="s">
        <v>49</v>
      </c>
      <c r="C93" s="39" t="s">
        <v>43</v>
      </c>
      <c r="D93" s="46">
        <v>234.71999999999997</v>
      </c>
      <c r="E93" s="47">
        <f>Premissas!G18</f>
        <v>0</v>
      </c>
      <c r="F93" s="48">
        <f t="shared" si="11"/>
        <v>0</v>
      </c>
    </row>
    <row r="94" spans="1:6" x14ac:dyDescent="0.2">
      <c r="A94" s="44"/>
      <c r="B94" s="45" t="s">
        <v>50</v>
      </c>
      <c r="C94" s="39" t="s">
        <v>43</v>
      </c>
      <c r="D94" s="46">
        <v>410.64</v>
      </c>
      <c r="E94" s="47">
        <f>Premissas!G19</f>
        <v>0</v>
      </c>
      <c r="F94" s="48">
        <f t="shared" si="11"/>
        <v>0</v>
      </c>
    </row>
    <row r="95" spans="1:6" x14ac:dyDescent="0.2">
      <c r="A95" s="44"/>
      <c r="B95" s="45" t="s">
        <v>51</v>
      </c>
      <c r="C95" s="39" t="s">
        <v>43</v>
      </c>
      <c r="D95" s="46">
        <v>264</v>
      </c>
      <c r="E95" s="47">
        <f>Premissas!G20</f>
        <v>0</v>
      </c>
      <c r="F95" s="48">
        <f t="shared" si="11"/>
        <v>0</v>
      </c>
    </row>
    <row r="96" spans="1:6" x14ac:dyDescent="0.2">
      <c r="A96" s="44"/>
      <c r="B96" s="45" t="s">
        <v>52</v>
      </c>
      <c r="C96" s="39" t="s">
        <v>43</v>
      </c>
      <c r="D96" s="46">
        <v>87.960000000000008</v>
      </c>
      <c r="E96" s="47">
        <f>Premissas!G21</f>
        <v>0</v>
      </c>
      <c r="F96" s="48">
        <f t="shared" si="11"/>
        <v>0</v>
      </c>
    </row>
    <row r="97" spans="1:6" x14ac:dyDescent="0.2">
      <c r="A97" s="44"/>
      <c r="B97" s="45" t="s">
        <v>53</v>
      </c>
      <c r="C97" s="39" t="s">
        <v>43</v>
      </c>
      <c r="D97" s="46">
        <v>264</v>
      </c>
      <c r="E97" s="47">
        <f>Premissas!G22</f>
        <v>0</v>
      </c>
      <c r="F97" s="48">
        <f t="shared" si="11"/>
        <v>0</v>
      </c>
    </row>
    <row r="98" spans="1:6" x14ac:dyDescent="0.2">
      <c r="A98" s="44"/>
      <c r="B98" s="45" t="s">
        <v>54</v>
      </c>
      <c r="C98" s="39" t="s">
        <v>43</v>
      </c>
      <c r="D98" s="46">
        <v>264</v>
      </c>
      <c r="E98" s="47">
        <f>Premissas!G23</f>
        <v>0</v>
      </c>
      <c r="F98" s="48">
        <f t="shared" si="11"/>
        <v>0</v>
      </c>
    </row>
    <row r="99" spans="1:6" x14ac:dyDescent="0.2">
      <c r="A99" s="44"/>
      <c r="B99" s="45" t="s">
        <v>55</v>
      </c>
      <c r="C99" s="39" t="s">
        <v>43</v>
      </c>
      <c r="D99" s="46">
        <v>1378.68</v>
      </c>
      <c r="E99" s="47">
        <f>Premissas!G24</f>
        <v>0</v>
      </c>
      <c r="F99" s="48">
        <f t="shared" si="11"/>
        <v>0</v>
      </c>
    </row>
    <row r="100" spans="1:6" x14ac:dyDescent="0.2">
      <c r="A100" s="44"/>
      <c r="B100" s="45" t="s">
        <v>56</v>
      </c>
      <c r="C100" s="39" t="s">
        <v>43</v>
      </c>
      <c r="D100" s="46">
        <v>528</v>
      </c>
      <c r="E100" s="47">
        <f>Premissas!G25</f>
        <v>0</v>
      </c>
      <c r="F100" s="48">
        <f t="shared" si="11"/>
        <v>0</v>
      </c>
    </row>
    <row r="101" spans="1:6" x14ac:dyDescent="0.2">
      <c r="A101" s="44"/>
      <c r="B101" s="45"/>
      <c r="C101" s="39"/>
      <c r="D101" s="46"/>
      <c r="E101" s="47"/>
      <c r="F101" s="48"/>
    </row>
    <row r="102" spans="1:6" x14ac:dyDescent="0.2">
      <c r="A102" s="43">
        <v>2</v>
      </c>
      <c r="B102" s="38" t="s">
        <v>73</v>
      </c>
      <c r="C102" s="49"/>
      <c r="D102" s="40"/>
      <c r="E102" s="50"/>
      <c r="F102" s="42">
        <f>SUM(F103:F105)</f>
        <v>0</v>
      </c>
    </row>
    <row r="103" spans="1:6" x14ac:dyDescent="0.2">
      <c r="A103" s="51"/>
      <c r="B103" s="45" t="s">
        <v>86</v>
      </c>
      <c r="C103" s="52" t="s">
        <v>18</v>
      </c>
      <c r="D103" s="53">
        <f>F$89</f>
        <v>0</v>
      </c>
      <c r="E103" s="54">
        <f>Premissas!G56</f>
        <v>0</v>
      </c>
      <c r="F103" s="48">
        <f>D103*E103</f>
        <v>0</v>
      </c>
    </row>
    <row r="104" spans="1:6" x14ac:dyDescent="0.2">
      <c r="A104" s="51"/>
      <c r="B104" s="45" t="s">
        <v>77</v>
      </c>
      <c r="C104" s="52" t="s">
        <v>18</v>
      </c>
      <c r="D104" s="53">
        <f t="shared" ref="D104:D105" si="12">F$89</f>
        <v>0</v>
      </c>
      <c r="E104" s="54">
        <f>Premissas!G70</f>
        <v>0</v>
      </c>
      <c r="F104" s="48">
        <f t="shared" ref="F104:F105" si="13">D104*E104</f>
        <v>0</v>
      </c>
    </row>
    <row r="105" spans="1:6" x14ac:dyDescent="0.2">
      <c r="A105" s="51"/>
      <c r="B105" s="45" t="s">
        <v>78</v>
      </c>
      <c r="C105" s="52" t="s">
        <v>18</v>
      </c>
      <c r="D105" s="53">
        <f t="shared" si="12"/>
        <v>0</v>
      </c>
      <c r="E105" s="54">
        <f>Premissas!G65</f>
        <v>0</v>
      </c>
      <c r="F105" s="48">
        <f t="shared" si="13"/>
        <v>0</v>
      </c>
    </row>
    <row r="106" spans="1:6" x14ac:dyDescent="0.2">
      <c r="A106" s="51"/>
      <c r="B106" s="45"/>
      <c r="C106" s="56"/>
      <c r="D106" s="53"/>
      <c r="E106" s="57"/>
      <c r="F106" s="42"/>
    </row>
    <row r="107" spans="1:6" x14ac:dyDescent="0.2">
      <c r="A107" s="51"/>
      <c r="B107" s="45"/>
      <c r="C107" s="56"/>
      <c r="D107" s="53"/>
      <c r="E107" s="57"/>
      <c r="F107" s="48"/>
    </row>
    <row r="108" spans="1:6" x14ac:dyDescent="0.2">
      <c r="A108" s="58">
        <v>3</v>
      </c>
      <c r="B108" s="59" t="s">
        <v>9</v>
      </c>
      <c r="C108" s="60" t="s">
        <v>43</v>
      </c>
      <c r="D108" s="61">
        <f>SUM(D90:D100)</f>
        <v>3783.96</v>
      </c>
      <c r="E108" s="62">
        <f>'Custo Gerencial'!$G$47</f>
        <v>0</v>
      </c>
      <c r="F108" s="63">
        <f>D108*E108</f>
        <v>0</v>
      </c>
    </row>
    <row r="109" spans="1:6" x14ac:dyDescent="0.2">
      <c r="A109" s="51"/>
      <c r="B109" s="45"/>
      <c r="C109" s="56"/>
      <c r="D109" s="53"/>
      <c r="E109" s="57"/>
      <c r="F109" s="48"/>
    </row>
    <row r="110" spans="1:6" ht="12.75" thickBot="1" x14ac:dyDescent="0.25">
      <c r="A110" s="64"/>
      <c r="B110" s="65" t="s">
        <v>137</v>
      </c>
      <c r="C110" s="66" t="s">
        <v>20</v>
      </c>
      <c r="D110" s="67">
        <v>1</v>
      </c>
      <c r="E110" s="68">
        <f>F88</f>
        <v>0</v>
      </c>
      <c r="F110" s="69">
        <f>E110*D110</f>
        <v>0</v>
      </c>
    </row>
  </sheetData>
  <mergeCells count="7">
    <mergeCell ref="B32:F32"/>
    <mergeCell ref="B59:F59"/>
    <mergeCell ref="B86:F86"/>
    <mergeCell ref="A1:B1"/>
    <mergeCell ref="C1:E1"/>
    <mergeCell ref="B5:F5"/>
    <mergeCell ref="A3:F3"/>
  </mergeCells>
  <printOptions horizontalCentered="1"/>
  <pageMargins left="0.39370078740157483" right="0.39370078740157483" top="1.1811023622047245" bottom="0.59055118110236227" header="0.39370078740157483" footer="0.39370078740157483"/>
  <pageSetup paperSize="9" scale="50" firstPageNumber="0" fitToHeight="0" orientation="portrait" r:id="rId1"/>
  <headerFooter alignWithMargins="0">
    <oddFooter>&amp;A</oddFooter>
  </headerFooter>
  <rowBreaks count="1" manualBreakCount="1">
    <brk id="85" max="5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EC24D-035A-4B1A-A5E7-3CBD963B9E9D}">
  <sheetPr>
    <tabColor theme="4" tint="-0.249977111117893"/>
  </sheetPr>
  <dimension ref="A1:F262"/>
  <sheetViews>
    <sheetView showGridLines="0" view="pageBreakPreview" topLeftCell="A59" zoomScale="90" zoomScaleNormal="85" zoomScaleSheetLayoutView="90" zoomScalePageLayoutView="85" workbookViewId="0">
      <selection activeCell="E243" sqref="E243:E253"/>
    </sheetView>
  </sheetViews>
  <sheetFormatPr defaultColWidth="0" defaultRowHeight="12" zeroHeight="1" x14ac:dyDescent="0.2"/>
  <cols>
    <col min="1" max="1" width="12.42578125" style="78" customWidth="1"/>
    <col min="2" max="2" width="72.5703125" style="78" customWidth="1"/>
    <col min="3" max="3" width="12.7109375" style="78" customWidth="1"/>
    <col min="4" max="4" width="13.5703125" style="25" customWidth="1"/>
    <col min="5" max="5" width="14.42578125" style="25" customWidth="1"/>
    <col min="6" max="6" width="15.140625" style="25" customWidth="1"/>
    <col min="7" max="16384" width="8.7109375" style="25" hidden="1"/>
  </cols>
  <sheetData>
    <row r="1" spans="1:6" ht="12.75" thickBot="1" x14ac:dyDescent="0.25">
      <c r="A1" s="220" t="s">
        <v>38</v>
      </c>
      <c r="B1" s="221"/>
      <c r="C1" s="222"/>
      <c r="D1" s="222"/>
      <c r="E1" s="222"/>
      <c r="F1" s="24"/>
    </row>
    <row r="2" spans="1:6" ht="19.899999999999999" customHeight="1" x14ac:dyDescent="0.2">
      <c r="A2" s="29"/>
      <c r="B2" s="30"/>
      <c r="C2" s="30"/>
      <c r="D2" s="30"/>
      <c r="E2" s="31"/>
    </row>
    <row r="3" spans="1:6" ht="30.6" customHeight="1" x14ac:dyDescent="0.2">
      <c r="A3" s="223" t="s">
        <v>122</v>
      </c>
      <c r="B3" s="223"/>
      <c r="C3" s="223"/>
      <c r="D3" s="223"/>
      <c r="E3" s="223"/>
      <c r="F3" s="223"/>
    </row>
    <row r="4" spans="1:6" ht="19.899999999999999" customHeight="1" thickBot="1" x14ac:dyDescent="0.25">
      <c r="A4" s="76"/>
      <c r="B4" s="76"/>
      <c r="C4" s="76"/>
      <c r="D4" s="76"/>
      <c r="E4" s="76"/>
      <c r="F4" s="76"/>
    </row>
    <row r="5" spans="1:6" ht="29.25" customHeight="1" x14ac:dyDescent="0.2">
      <c r="A5" s="32" t="s">
        <v>143</v>
      </c>
      <c r="B5" s="226" t="s">
        <v>93</v>
      </c>
      <c r="C5" s="226"/>
      <c r="D5" s="226"/>
      <c r="E5" s="226"/>
      <c r="F5" s="227"/>
    </row>
    <row r="6" spans="1:6" x14ac:dyDescent="0.2">
      <c r="A6" s="33" t="s">
        <v>2</v>
      </c>
      <c r="B6" s="34" t="s">
        <v>4</v>
      </c>
      <c r="C6" s="34" t="s">
        <v>5</v>
      </c>
      <c r="D6" s="34" t="s">
        <v>6</v>
      </c>
      <c r="E6" s="34" t="s">
        <v>39</v>
      </c>
      <c r="F6" s="36" t="s">
        <v>40</v>
      </c>
    </row>
    <row r="7" spans="1:6" x14ac:dyDescent="0.2">
      <c r="A7" s="37" t="str">
        <f>"valor mês "&amp;A5</f>
        <v>valor mês Produto 5</v>
      </c>
      <c r="B7" s="38" t="str">
        <f>B5</f>
        <v>Adequação de estudos e documentos de viabilidade técnica, ambiental, econômica e jurídica, com justificativas das alterações das Rodovias Integradas do Paraná</v>
      </c>
      <c r="C7" s="39"/>
      <c r="D7" s="40"/>
      <c r="E7" s="41"/>
      <c r="F7" s="42">
        <f>F8+F21+F26</f>
        <v>0</v>
      </c>
    </row>
    <row r="8" spans="1:6" x14ac:dyDescent="0.2">
      <c r="A8" s="43">
        <v>1</v>
      </c>
      <c r="B8" s="38" t="s">
        <v>42</v>
      </c>
      <c r="C8" s="39"/>
      <c r="D8" s="40"/>
      <c r="E8" s="41"/>
      <c r="F8" s="42">
        <f>SUM(F9:F20)</f>
        <v>0</v>
      </c>
    </row>
    <row r="9" spans="1:6" x14ac:dyDescent="0.2">
      <c r="A9" s="44"/>
      <c r="B9" s="45" t="s">
        <v>46</v>
      </c>
      <c r="C9" s="39" t="s">
        <v>43</v>
      </c>
      <c r="D9" s="46">
        <v>211.20000000000002</v>
      </c>
      <c r="E9" s="47">
        <f>Premissas!G15</f>
        <v>0</v>
      </c>
      <c r="F9" s="79">
        <f t="shared" ref="F9:F19" si="0">D9*E9</f>
        <v>0</v>
      </c>
    </row>
    <row r="10" spans="1:6" x14ac:dyDescent="0.2">
      <c r="A10" s="44"/>
      <c r="B10" s="45" t="s">
        <v>47</v>
      </c>
      <c r="C10" s="39" t="s">
        <v>43</v>
      </c>
      <c r="D10" s="46">
        <v>105.60000000000001</v>
      </c>
      <c r="E10" s="47">
        <f>Premissas!G16</f>
        <v>0</v>
      </c>
      <c r="F10" s="79">
        <f t="shared" si="0"/>
        <v>0</v>
      </c>
    </row>
    <row r="11" spans="1:6" x14ac:dyDescent="0.2">
      <c r="A11" s="44"/>
      <c r="B11" s="45" t="s">
        <v>48</v>
      </c>
      <c r="C11" s="39" t="s">
        <v>43</v>
      </c>
      <c r="D11" s="46">
        <v>105.60000000000001</v>
      </c>
      <c r="E11" s="47">
        <f>Premissas!G17</f>
        <v>0</v>
      </c>
      <c r="F11" s="79">
        <f t="shared" si="0"/>
        <v>0</v>
      </c>
    </row>
    <row r="12" spans="1:6" x14ac:dyDescent="0.2">
      <c r="A12" s="44"/>
      <c r="B12" s="45" t="s">
        <v>49</v>
      </c>
      <c r="C12" s="39" t="s">
        <v>43</v>
      </c>
      <c r="D12" s="46">
        <v>152.52000000000001</v>
      </c>
      <c r="E12" s="47">
        <f>Premissas!G18</f>
        <v>0</v>
      </c>
      <c r="F12" s="79">
        <f t="shared" si="0"/>
        <v>0</v>
      </c>
    </row>
    <row r="13" spans="1:6" x14ac:dyDescent="0.2">
      <c r="A13" s="44"/>
      <c r="B13" s="45" t="s">
        <v>50</v>
      </c>
      <c r="C13" s="39" t="s">
        <v>43</v>
      </c>
      <c r="D13" s="46">
        <v>117.35999999999999</v>
      </c>
      <c r="E13" s="47">
        <f>Premissas!G19</f>
        <v>0</v>
      </c>
      <c r="F13" s="79">
        <f t="shared" si="0"/>
        <v>0</v>
      </c>
    </row>
    <row r="14" spans="1:6" x14ac:dyDescent="0.2">
      <c r="A14" s="44"/>
      <c r="B14" s="45" t="s">
        <v>51</v>
      </c>
      <c r="C14" s="39" t="s">
        <v>43</v>
      </c>
      <c r="D14" s="46">
        <v>70.44</v>
      </c>
      <c r="E14" s="47">
        <f>Premissas!G20</f>
        <v>0</v>
      </c>
      <c r="F14" s="79">
        <f t="shared" si="0"/>
        <v>0</v>
      </c>
    </row>
    <row r="15" spans="1:6" x14ac:dyDescent="0.2">
      <c r="A15" s="44"/>
      <c r="B15" s="45" t="s">
        <v>52</v>
      </c>
      <c r="C15" s="39" t="s">
        <v>43</v>
      </c>
      <c r="D15" s="46">
        <v>23.52</v>
      </c>
      <c r="E15" s="47">
        <f>Premissas!G21</f>
        <v>0</v>
      </c>
      <c r="F15" s="79">
        <f t="shared" si="0"/>
        <v>0</v>
      </c>
    </row>
    <row r="16" spans="1:6" x14ac:dyDescent="0.2">
      <c r="A16" s="44"/>
      <c r="B16" s="45" t="s">
        <v>53</v>
      </c>
      <c r="C16" s="39" t="s">
        <v>43</v>
      </c>
      <c r="D16" s="46">
        <v>70.44</v>
      </c>
      <c r="E16" s="47">
        <f>Premissas!G22</f>
        <v>0</v>
      </c>
      <c r="F16" s="79">
        <f t="shared" si="0"/>
        <v>0</v>
      </c>
    </row>
    <row r="17" spans="1:6" x14ac:dyDescent="0.2">
      <c r="A17" s="44"/>
      <c r="B17" s="45" t="s">
        <v>54</v>
      </c>
      <c r="C17" s="39" t="s">
        <v>43</v>
      </c>
      <c r="D17" s="46">
        <v>70.44</v>
      </c>
      <c r="E17" s="47">
        <f>Premissas!G23</f>
        <v>0</v>
      </c>
      <c r="F17" s="79">
        <f t="shared" si="0"/>
        <v>0</v>
      </c>
    </row>
    <row r="18" spans="1:6" x14ac:dyDescent="0.2">
      <c r="A18" s="44"/>
      <c r="B18" s="45" t="s">
        <v>55</v>
      </c>
      <c r="C18" s="39" t="s">
        <v>43</v>
      </c>
      <c r="D18" s="46">
        <v>457.56000000000006</v>
      </c>
      <c r="E18" s="47">
        <f>Premissas!G24</f>
        <v>0</v>
      </c>
      <c r="F18" s="79">
        <f t="shared" si="0"/>
        <v>0</v>
      </c>
    </row>
    <row r="19" spans="1:6" x14ac:dyDescent="0.2">
      <c r="A19" s="44"/>
      <c r="B19" s="45" t="s">
        <v>56</v>
      </c>
      <c r="C19" s="39" t="s">
        <v>43</v>
      </c>
      <c r="D19" s="46">
        <v>140.76</v>
      </c>
      <c r="E19" s="47">
        <f>Premissas!G25</f>
        <v>0</v>
      </c>
      <c r="F19" s="79">
        <f t="shared" si="0"/>
        <v>0</v>
      </c>
    </row>
    <row r="20" spans="1:6" x14ac:dyDescent="0.2">
      <c r="A20" s="44"/>
      <c r="B20" s="45"/>
      <c r="C20" s="39"/>
      <c r="D20" s="46"/>
      <c r="E20" s="47"/>
      <c r="F20" s="79"/>
    </row>
    <row r="21" spans="1:6" x14ac:dyDescent="0.2">
      <c r="A21" s="43">
        <v>2</v>
      </c>
      <c r="B21" s="38" t="s">
        <v>73</v>
      </c>
      <c r="C21" s="49"/>
      <c r="D21" s="40"/>
      <c r="E21" s="50"/>
      <c r="F21" s="42">
        <f>SUM(F22:F24)</f>
        <v>0</v>
      </c>
    </row>
    <row r="22" spans="1:6" x14ac:dyDescent="0.2">
      <c r="A22" s="51"/>
      <c r="B22" s="45" t="s">
        <v>76</v>
      </c>
      <c r="C22" s="52" t="s">
        <v>18</v>
      </c>
      <c r="D22" s="53">
        <f>F$8</f>
        <v>0</v>
      </c>
      <c r="E22" s="54">
        <f>Premissas!G56</f>
        <v>0</v>
      </c>
      <c r="F22" s="48">
        <f>D22*E22</f>
        <v>0</v>
      </c>
    </row>
    <row r="23" spans="1:6" x14ac:dyDescent="0.2">
      <c r="A23" s="51"/>
      <c r="B23" s="45" t="s">
        <v>77</v>
      </c>
      <c r="C23" s="52" t="s">
        <v>18</v>
      </c>
      <c r="D23" s="53">
        <f t="shared" ref="D23:D24" si="1">F$8</f>
        <v>0</v>
      </c>
      <c r="E23" s="54">
        <f>Premissas!G70</f>
        <v>0</v>
      </c>
      <c r="F23" s="48">
        <f t="shared" ref="F23:F24" si="2">D23*E23</f>
        <v>0</v>
      </c>
    </row>
    <row r="24" spans="1:6" x14ac:dyDescent="0.2">
      <c r="A24" s="51"/>
      <c r="B24" s="45" t="s">
        <v>78</v>
      </c>
      <c r="C24" s="52" t="s">
        <v>18</v>
      </c>
      <c r="D24" s="53">
        <f t="shared" si="1"/>
        <v>0</v>
      </c>
      <c r="E24" s="54">
        <f>Premissas!G65</f>
        <v>0</v>
      </c>
      <c r="F24" s="48">
        <f t="shared" si="2"/>
        <v>0</v>
      </c>
    </row>
    <row r="25" spans="1:6" x14ac:dyDescent="0.2">
      <c r="A25" s="51"/>
      <c r="B25" s="45"/>
      <c r="C25" s="56"/>
      <c r="D25" s="53"/>
      <c r="E25" s="57"/>
      <c r="F25" s="42"/>
    </row>
    <row r="26" spans="1:6" x14ac:dyDescent="0.2">
      <c r="A26" s="58">
        <v>3</v>
      </c>
      <c r="B26" s="59" t="s">
        <v>9</v>
      </c>
      <c r="C26" s="60" t="s">
        <v>43</v>
      </c>
      <c r="D26" s="61">
        <f>SUM(D9:D19)</f>
        <v>1525.4400000000003</v>
      </c>
      <c r="E26" s="62">
        <f>'Custo Gerencial'!$G$47</f>
        <v>0</v>
      </c>
      <c r="F26" s="63">
        <f>D26*E26</f>
        <v>0</v>
      </c>
    </row>
    <row r="27" spans="1:6" x14ac:dyDescent="0.2">
      <c r="A27" s="51"/>
      <c r="B27" s="45"/>
      <c r="C27" s="56"/>
      <c r="D27" s="53"/>
      <c r="E27" s="57"/>
      <c r="F27" s="48"/>
    </row>
    <row r="28" spans="1:6" ht="12.75" thickBot="1" x14ac:dyDescent="0.25">
      <c r="A28" s="64"/>
      <c r="B28" s="65" t="s">
        <v>137</v>
      </c>
      <c r="C28" s="66" t="s">
        <v>20</v>
      </c>
      <c r="D28" s="67">
        <v>1</v>
      </c>
      <c r="E28" s="68">
        <f>F7</f>
        <v>0</v>
      </c>
      <c r="F28" s="69">
        <f>E28*D28</f>
        <v>0</v>
      </c>
    </row>
    <row r="29" spans="1:6" ht="19.899999999999999" customHeight="1" x14ac:dyDescent="0.2">
      <c r="A29" s="76"/>
      <c r="B29" s="76"/>
      <c r="C29" s="76"/>
      <c r="D29" s="76"/>
      <c r="E29" s="76"/>
      <c r="F29" s="76"/>
    </row>
    <row r="30" spans="1:6" ht="19.899999999999999" customHeight="1" thickBot="1" x14ac:dyDescent="0.25">
      <c r="A30" s="76"/>
      <c r="B30" s="76"/>
      <c r="C30" s="76"/>
      <c r="D30" s="76"/>
      <c r="E30" s="76"/>
      <c r="F30" s="76"/>
    </row>
    <row r="31" spans="1:6" ht="29.25" customHeight="1" x14ac:dyDescent="0.2">
      <c r="A31" s="32" t="s">
        <v>144</v>
      </c>
      <c r="B31" s="224" t="s">
        <v>94</v>
      </c>
      <c r="C31" s="224"/>
      <c r="D31" s="224"/>
      <c r="E31" s="224"/>
      <c r="F31" s="225"/>
    </row>
    <row r="32" spans="1:6" ht="19.899999999999999" customHeight="1" x14ac:dyDescent="0.2">
      <c r="A32" s="33" t="s">
        <v>2</v>
      </c>
      <c r="B32" s="34" t="s">
        <v>4</v>
      </c>
      <c r="C32" s="34" t="s">
        <v>5</v>
      </c>
      <c r="D32" s="34" t="s">
        <v>6</v>
      </c>
      <c r="E32" s="34" t="s">
        <v>39</v>
      </c>
      <c r="F32" s="36" t="s">
        <v>40</v>
      </c>
    </row>
    <row r="33" spans="1:6" ht="19.899999999999999" customHeight="1" x14ac:dyDescent="0.2">
      <c r="A33" s="37" t="str">
        <f>"valor mês "&amp;A31</f>
        <v>valor mês Produto 6</v>
      </c>
      <c r="B33" s="38" t="str">
        <f>B31</f>
        <v>Adequação de estudos e documentos de viabilidade técnica, ambiental, econômica e jurídica, com justificativas das alterações da BR 116/493/RJ/MG (CRT)</v>
      </c>
      <c r="C33" s="39"/>
      <c r="D33" s="40"/>
      <c r="E33" s="41"/>
      <c r="F33" s="42">
        <f>F34+F47+F52</f>
        <v>0</v>
      </c>
    </row>
    <row r="34" spans="1:6" x14ac:dyDescent="0.2">
      <c r="A34" s="43">
        <v>1</v>
      </c>
      <c r="B34" s="38" t="s">
        <v>42</v>
      </c>
      <c r="C34" s="39"/>
      <c r="D34" s="40"/>
      <c r="E34" s="41"/>
      <c r="F34" s="42">
        <f>SUM(F35:F46)</f>
        <v>0</v>
      </c>
    </row>
    <row r="35" spans="1:6" x14ac:dyDescent="0.2">
      <c r="A35" s="44"/>
      <c r="B35" s="45" t="s">
        <v>46</v>
      </c>
      <c r="C35" s="39" t="s">
        <v>43</v>
      </c>
      <c r="D35" s="46">
        <v>211.20000000000002</v>
      </c>
      <c r="E35" s="47">
        <f>Premissas!G15</f>
        <v>0</v>
      </c>
      <c r="F35" s="79">
        <f t="shared" ref="F35:F45" si="3">D35*E35</f>
        <v>0</v>
      </c>
    </row>
    <row r="36" spans="1:6" x14ac:dyDescent="0.2">
      <c r="A36" s="44"/>
      <c r="B36" s="45" t="s">
        <v>47</v>
      </c>
      <c r="C36" s="39" t="s">
        <v>43</v>
      </c>
      <c r="D36" s="46">
        <v>105.60000000000001</v>
      </c>
      <c r="E36" s="47">
        <f>Premissas!G16</f>
        <v>0</v>
      </c>
      <c r="F36" s="79">
        <f t="shared" si="3"/>
        <v>0</v>
      </c>
    </row>
    <row r="37" spans="1:6" x14ac:dyDescent="0.2">
      <c r="A37" s="44"/>
      <c r="B37" s="45" t="s">
        <v>48</v>
      </c>
      <c r="C37" s="39" t="s">
        <v>43</v>
      </c>
      <c r="D37" s="46">
        <v>105.60000000000001</v>
      </c>
      <c r="E37" s="47">
        <f>Premissas!G17</f>
        <v>0</v>
      </c>
      <c r="F37" s="79">
        <f t="shared" si="3"/>
        <v>0</v>
      </c>
    </row>
    <row r="38" spans="1:6" x14ac:dyDescent="0.2">
      <c r="A38" s="44"/>
      <c r="B38" s="45" t="s">
        <v>49</v>
      </c>
      <c r="C38" s="39" t="s">
        <v>43</v>
      </c>
      <c r="D38" s="46">
        <v>152.52000000000001</v>
      </c>
      <c r="E38" s="47">
        <f>Premissas!G18</f>
        <v>0</v>
      </c>
      <c r="F38" s="79">
        <f t="shared" si="3"/>
        <v>0</v>
      </c>
    </row>
    <row r="39" spans="1:6" x14ac:dyDescent="0.2">
      <c r="A39" s="44"/>
      <c r="B39" s="45" t="s">
        <v>50</v>
      </c>
      <c r="C39" s="39" t="s">
        <v>43</v>
      </c>
      <c r="D39" s="46">
        <v>117.35999999999999</v>
      </c>
      <c r="E39" s="47">
        <f>Premissas!G19</f>
        <v>0</v>
      </c>
      <c r="F39" s="79">
        <f t="shared" si="3"/>
        <v>0</v>
      </c>
    </row>
    <row r="40" spans="1:6" x14ac:dyDescent="0.2">
      <c r="A40" s="44"/>
      <c r="B40" s="45" t="s">
        <v>51</v>
      </c>
      <c r="C40" s="39" t="s">
        <v>43</v>
      </c>
      <c r="D40" s="46">
        <v>70.44</v>
      </c>
      <c r="E40" s="47">
        <f>Premissas!G20</f>
        <v>0</v>
      </c>
      <c r="F40" s="79">
        <f t="shared" si="3"/>
        <v>0</v>
      </c>
    </row>
    <row r="41" spans="1:6" x14ac:dyDescent="0.2">
      <c r="A41" s="44"/>
      <c r="B41" s="45" t="s">
        <v>52</v>
      </c>
      <c r="C41" s="39" t="s">
        <v>43</v>
      </c>
      <c r="D41" s="46">
        <v>23.52</v>
      </c>
      <c r="E41" s="47">
        <f>Premissas!G21</f>
        <v>0</v>
      </c>
      <c r="F41" s="79">
        <f t="shared" si="3"/>
        <v>0</v>
      </c>
    </row>
    <row r="42" spans="1:6" x14ac:dyDescent="0.2">
      <c r="A42" s="44"/>
      <c r="B42" s="45" t="s">
        <v>53</v>
      </c>
      <c r="C42" s="39" t="s">
        <v>43</v>
      </c>
      <c r="D42" s="46">
        <v>70.44</v>
      </c>
      <c r="E42" s="47">
        <f>Premissas!G22</f>
        <v>0</v>
      </c>
      <c r="F42" s="79">
        <f t="shared" si="3"/>
        <v>0</v>
      </c>
    </row>
    <row r="43" spans="1:6" x14ac:dyDescent="0.2">
      <c r="A43" s="44"/>
      <c r="B43" s="45" t="s">
        <v>54</v>
      </c>
      <c r="C43" s="39" t="s">
        <v>43</v>
      </c>
      <c r="D43" s="46">
        <v>70.44</v>
      </c>
      <c r="E43" s="47">
        <f>Premissas!G23</f>
        <v>0</v>
      </c>
      <c r="F43" s="79">
        <f t="shared" si="3"/>
        <v>0</v>
      </c>
    </row>
    <row r="44" spans="1:6" x14ac:dyDescent="0.2">
      <c r="A44" s="44"/>
      <c r="B44" s="45" t="s">
        <v>55</v>
      </c>
      <c r="C44" s="39" t="s">
        <v>43</v>
      </c>
      <c r="D44" s="46">
        <v>457.56000000000006</v>
      </c>
      <c r="E44" s="47">
        <f>Premissas!G24</f>
        <v>0</v>
      </c>
      <c r="F44" s="79">
        <f t="shared" si="3"/>
        <v>0</v>
      </c>
    </row>
    <row r="45" spans="1:6" x14ac:dyDescent="0.2">
      <c r="A45" s="44"/>
      <c r="B45" s="45" t="s">
        <v>56</v>
      </c>
      <c r="C45" s="39" t="s">
        <v>43</v>
      </c>
      <c r="D45" s="46">
        <v>140.76</v>
      </c>
      <c r="E45" s="47">
        <f>Premissas!G25</f>
        <v>0</v>
      </c>
      <c r="F45" s="79">
        <f t="shared" si="3"/>
        <v>0</v>
      </c>
    </row>
    <row r="46" spans="1:6" x14ac:dyDescent="0.2">
      <c r="A46" s="44"/>
      <c r="B46" s="45"/>
      <c r="C46" s="39"/>
      <c r="D46" s="46"/>
      <c r="E46" s="47"/>
      <c r="F46" s="79"/>
    </row>
    <row r="47" spans="1:6" x14ac:dyDescent="0.2">
      <c r="A47" s="43">
        <v>2</v>
      </c>
      <c r="B47" s="38" t="s">
        <v>73</v>
      </c>
      <c r="C47" s="49"/>
      <c r="D47" s="40"/>
      <c r="E47" s="50"/>
      <c r="F47" s="42">
        <f>SUM(F48:F50)</f>
        <v>0</v>
      </c>
    </row>
    <row r="48" spans="1:6" s="55" customFormat="1" x14ac:dyDescent="0.2">
      <c r="A48" s="51"/>
      <c r="B48" s="45" t="s">
        <v>76</v>
      </c>
      <c r="C48" s="52" t="s">
        <v>18</v>
      </c>
      <c r="D48" s="53">
        <f>F$34</f>
        <v>0</v>
      </c>
      <c r="E48" s="54">
        <f>Premissas!G56</f>
        <v>0</v>
      </c>
      <c r="F48" s="48">
        <f>D48*E48</f>
        <v>0</v>
      </c>
    </row>
    <row r="49" spans="1:6" s="55" customFormat="1" x14ac:dyDescent="0.2">
      <c r="A49" s="51"/>
      <c r="B49" s="45" t="s">
        <v>77</v>
      </c>
      <c r="C49" s="52" t="s">
        <v>18</v>
      </c>
      <c r="D49" s="53">
        <f t="shared" ref="D49:D50" si="4">F$34</f>
        <v>0</v>
      </c>
      <c r="E49" s="54">
        <f>Premissas!G70</f>
        <v>0</v>
      </c>
      <c r="F49" s="48">
        <f t="shared" ref="F49:F50" si="5">D49*E49</f>
        <v>0</v>
      </c>
    </row>
    <row r="50" spans="1:6" s="55" customFormat="1" x14ac:dyDescent="0.2">
      <c r="A50" s="51"/>
      <c r="B50" s="45" t="s">
        <v>78</v>
      </c>
      <c r="C50" s="52" t="s">
        <v>18</v>
      </c>
      <c r="D50" s="53">
        <f t="shared" si="4"/>
        <v>0</v>
      </c>
      <c r="E50" s="54">
        <f>Premissas!G65</f>
        <v>0</v>
      </c>
      <c r="F50" s="48">
        <f t="shared" si="5"/>
        <v>0</v>
      </c>
    </row>
    <row r="51" spans="1:6" s="55" customFormat="1" x14ac:dyDescent="0.2">
      <c r="A51" s="51"/>
      <c r="B51" s="45"/>
      <c r="C51" s="56"/>
      <c r="D51" s="53"/>
      <c r="E51" s="57"/>
      <c r="F51" s="42"/>
    </row>
    <row r="52" spans="1:6" s="55" customFormat="1" x14ac:dyDescent="0.2">
      <c r="A52" s="58">
        <v>3</v>
      </c>
      <c r="B52" s="59" t="s">
        <v>9</v>
      </c>
      <c r="C52" s="60" t="s">
        <v>43</v>
      </c>
      <c r="D52" s="61">
        <f>SUM(D35:D45)</f>
        <v>1525.4400000000003</v>
      </c>
      <c r="E52" s="62">
        <f>'Custo Gerencial'!$G$47</f>
        <v>0</v>
      </c>
      <c r="F52" s="63">
        <f>D52*E52</f>
        <v>0</v>
      </c>
    </row>
    <row r="53" spans="1:6" s="55" customFormat="1" x14ac:dyDescent="0.2">
      <c r="A53" s="51"/>
      <c r="B53" s="45"/>
      <c r="C53" s="56"/>
      <c r="D53" s="53"/>
      <c r="E53" s="57"/>
      <c r="F53" s="48"/>
    </row>
    <row r="54" spans="1:6" s="55" customFormat="1" ht="19.899999999999999" customHeight="1" thickBot="1" x14ac:dyDescent="0.25">
      <c r="A54" s="64"/>
      <c r="B54" s="65" t="s">
        <v>137</v>
      </c>
      <c r="C54" s="66" t="s">
        <v>20</v>
      </c>
      <c r="D54" s="67">
        <v>1</v>
      </c>
      <c r="E54" s="68">
        <f>F33</f>
        <v>0</v>
      </c>
      <c r="F54" s="69">
        <f>E54*D54</f>
        <v>0</v>
      </c>
    </row>
    <row r="55" spans="1:6" ht="19.899999999999999" customHeight="1" x14ac:dyDescent="0.2">
      <c r="A55" s="76"/>
      <c r="B55" s="76"/>
      <c r="C55" s="76"/>
      <c r="D55" s="76"/>
      <c r="E55" s="76"/>
      <c r="F55" s="76"/>
    </row>
    <row r="56" spans="1:6" ht="12.75" thickBot="1" x14ac:dyDescent="0.25"/>
    <row r="57" spans="1:6" ht="29.25" customHeight="1" x14ac:dyDescent="0.2">
      <c r="A57" s="32" t="s">
        <v>145</v>
      </c>
      <c r="B57" s="224" t="s">
        <v>95</v>
      </c>
      <c r="C57" s="224"/>
      <c r="D57" s="224"/>
      <c r="E57" s="224"/>
      <c r="F57" s="225"/>
    </row>
    <row r="58" spans="1:6" x14ac:dyDescent="0.2">
      <c r="A58" s="33" t="s">
        <v>2</v>
      </c>
      <c r="B58" s="34" t="s">
        <v>4</v>
      </c>
      <c r="C58" s="34" t="s">
        <v>5</v>
      </c>
      <c r="D58" s="34" t="s">
        <v>6</v>
      </c>
      <c r="E58" s="34" t="s">
        <v>39</v>
      </c>
      <c r="F58" s="36" t="s">
        <v>40</v>
      </c>
    </row>
    <row r="59" spans="1:6" x14ac:dyDescent="0.2">
      <c r="A59" s="37" t="str">
        <f>"valor mês "&amp;A57</f>
        <v>valor mês Produto 7</v>
      </c>
      <c r="B59" s="38" t="str">
        <f>B57</f>
        <v>Adequação de estudos e documentos de viabilidade técnica, ambiental, econômica e jurídica, com justificativas das alterações da BR-470/282/153/SC</v>
      </c>
      <c r="C59" s="39"/>
      <c r="D59" s="40"/>
      <c r="E59" s="41"/>
      <c r="F59" s="42">
        <f>F60+F73+F78</f>
        <v>0</v>
      </c>
    </row>
    <row r="60" spans="1:6" x14ac:dyDescent="0.2">
      <c r="A60" s="43">
        <v>1</v>
      </c>
      <c r="B60" s="38" t="s">
        <v>42</v>
      </c>
      <c r="C60" s="39"/>
      <c r="D60" s="40"/>
      <c r="E60" s="41"/>
      <c r="F60" s="42">
        <f>SUM(F61:F72)</f>
        <v>0</v>
      </c>
    </row>
    <row r="61" spans="1:6" x14ac:dyDescent="0.2">
      <c r="A61" s="44"/>
      <c r="B61" s="45" t="s">
        <v>46</v>
      </c>
      <c r="C61" s="39" t="s">
        <v>43</v>
      </c>
      <c r="D61" s="46">
        <v>211.20000000000002</v>
      </c>
      <c r="E61" s="47">
        <f>Premissas!G15</f>
        <v>0</v>
      </c>
      <c r="F61" s="79">
        <f t="shared" ref="F61:F71" si="6">D61*E61</f>
        <v>0</v>
      </c>
    </row>
    <row r="62" spans="1:6" x14ac:dyDescent="0.2">
      <c r="A62" s="44"/>
      <c r="B62" s="45" t="s">
        <v>47</v>
      </c>
      <c r="C62" s="39" t="s">
        <v>43</v>
      </c>
      <c r="D62" s="46">
        <v>105.60000000000001</v>
      </c>
      <c r="E62" s="47">
        <f>Premissas!G16</f>
        <v>0</v>
      </c>
      <c r="F62" s="79">
        <f t="shared" si="6"/>
        <v>0</v>
      </c>
    </row>
    <row r="63" spans="1:6" x14ac:dyDescent="0.2">
      <c r="A63" s="44"/>
      <c r="B63" s="45" t="s">
        <v>48</v>
      </c>
      <c r="C63" s="39" t="s">
        <v>43</v>
      </c>
      <c r="D63" s="46">
        <v>105.60000000000001</v>
      </c>
      <c r="E63" s="47">
        <f>Premissas!G17</f>
        <v>0</v>
      </c>
      <c r="F63" s="79">
        <f t="shared" si="6"/>
        <v>0</v>
      </c>
    </row>
    <row r="64" spans="1:6" x14ac:dyDescent="0.2">
      <c r="A64" s="44"/>
      <c r="B64" s="45" t="s">
        <v>49</v>
      </c>
      <c r="C64" s="39" t="s">
        <v>43</v>
      </c>
      <c r="D64" s="46">
        <v>152.52000000000001</v>
      </c>
      <c r="E64" s="47">
        <f>Premissas!G18</f>
        <v>0</v>
      </c>
      <c r="F64" s="79">
        <f t="shared" si="6"/>
        <v>0</v>
      </c>
    </row>
    <row r="65" spans="1:6" x14ac:dyDescent="0.2">
      <c r="A65" s="44"/>
      <c r="B65" s="45" t="s">
        <v>50</v>
      </c>
      <c r="C65" s="39" t="s">
        <v>43</v>
      </c>
      <c r="D65" s="46">
        <v>117.35999999999999</v>
      </c>
      <c r="E65" s="47">
        <f>Premissas!G19</f>
        <v>0</v>
      </c>
      <c r="F65" s="79">
        <f t="shared" si="6"/>
        <v>0</v>
      </c>
    </row>
    <row r="66" spans="1:6" x14ac:dyDescent="0.2">
      <c r="A66" s="44"/>
      <c r="B66" s="45" t="s">
        <v>51</v>
      </c>
      <c r="C66" s="39" t="s">
        <v>43</v>
      </c>
      <c r="D66" s="46">
        <v>70.44</v>
      </c>
      <c r="E66" s="47">
        <f>Premissas!G20</f>
        <v>0</v>
      </c>
      <c r="F66" s="79">
        <f t="shared" si="6"/>
        <v>0</v>
      </c>
    </row>
    <row r="67" spans="1:6" x14ac:dyDescent="0.2">
      <c r="A67" s="44"/>
      <c r="B67" s="45" t="s">
        <v>52</v>
      </c>
      <c r="C67" s="39" t="s">
        <v>43</v>
      </c>
      <c r="D67" s="46">
        <v>23.52</v>
      </c>
      <c r="E67" s="47">
        <f>Premissas!G21</f>
        <v>0</v>
      </c>
      <c r="F67" s="79">
        <f t="shared" si="6"/>
        <v>0</v>
      </c>
    </row>
    <row r="68" spans="1:6" x14ac:dyDescent="0.2">
      <c r="A68" s="44"/>
      <c r="B68" s="45" t="s">
        <v>53</v>
      </c>
      <c r="C68" s="39" t="s">
        <v>43</v>
      </c>
      <c r="D68" s="46">
        <v>70.44</v>
      </c>
      <c r="E68" s="47">
        <f>Premissas!G22</f>
        <v>0</v>
      </c>
      <c r="F68" s="79">
        <f t="shared" si="6"/>
        <v>0</v>
      </c>
    </row>
    <row r="69" spans="1:6" x14ac:dyDescent="0.2">
      <c r="A69" s="44"/>
      <c r="B69" s="45" t="s">
        <v>54</v>
      </c>
      <c r="C69" s="39" t="s">
        <v>43</v>
      </c>
      <c r="D69" s="46">
        <v>70.44</v>
      </c>
      <c r="E69" s="47">
        <f>Premissas!G23</f>
        <v>0</v>
      </c>
      <c r="F69" s="79">
        <f t="shared" si="6"/>
        <v>0</v>
      </c>
    </row>
    <row r="70" spans="1:6" x14ac:dyDescent="0.2">
      <c r="A70" s="44"/>
      <c r="B70" s="45" t="s">
        <v>55</v>
      </c>
      <c r="C70" s="39" t="s">
        <v>43</v>
      </c>
      <c r="D70" s="46">
        <v>457.56000000000006</v>
      </c>
      <c r="E70" s="47">
        <f>Premissas!G24</f>
        <v>0</v>
      </c>
      <c r="F70" s="79">
        <f t="shared" si="6"/>
        <v>0</v>
      </c>
    </row>
    <row r="71" spans="1:6" x14ac:dyDescent="0.2">
      <c r="A71" s="44"/>
      <c r="B71" s="45" t="s">
        <v>56</v>
      </c>
      <c r="C71" s="39" t="s">
        <v>43</v>
      </c>
      <c r="D71" s="46">
        <v>140.76</v>
      </c>
      <c r="E71" s="47">
        <f>Premissas!G25</f>
        <v>0</v>
      </c>
      <c r="F71" s="79">
        <f t="shared" si="6"/>
        <v>0</v>
      </c>
    </row>
    <row r="72" spans="1:6" x14ac:dyDescent="0.2">
      <c r="A72" s="44"/>
      <c r="B72" s="45"/>
      <c r="C72" s="39"/>
      <c r="D72" s="46"/>
      <c r="E72" s="47"/>
      <c r="F72" s="79"/>
    </row>
    <row r="73" spans="1:6" x14ac:dyDescent="0.2">
      <c r="A73" s="43">
        <v>2</v>
      </c>
      <c r="B73" s="38" t="s">
        <v>73</v>
      </c>
      <c r="C73" s="49"/>
      <c r="D73" s="40"/>
      <c r="E73" s="50"/>
      <c r="F73" s="42">
        <f>SUM(F74:F76)</f>
        <v>0</v>
      </c>
    </row>
    <row r="74" spans="1:6" x14ac:dyDescent="0.2">
      <c r="A74" s="51"/>
      <c r="B74" s="45" t="s">
        <v>76</v>
      </c>
      <c r="C74" s="52" t="s">
        <v>18</v>
      </c>
      <c r="D74" s="53">
        <f>F$60</f>
        <v>0</v>
      </c>
      <c r="E74" s="54">
        <f>Premissas!G56</f>
        <v>0</v>
      </c>
      <c r="F74" s="48">
        <f>D74*E74</f>
        <v>0</v>
      </c>
    </row>
    <row r="75" spans="1:6" x14ac:dyDescent="0.2">
      <c r="A75" s="51"/>
      <c r="B75" s="45" t="s">
        <v>77</v>
      </c>
      <c r="C75" s="52" t="s">
        <v>18</v>
      </c>
      <c r="D75" s="53">
        <f t="shared" ref="D75:D76" si="7">F$60</f>
        <v>0</v>
      </c>
      <c r="E75" s="54">
        <f>Premissas!G70</f>
        <v>0</v>
      </c>
      <c r="F75" s="48">
        <f t="shared" ref="F75:F76" si="8">D75*E75</f>
        <v>0</v>
      </c>
    </row>
    <row r="76" spans="1:6" x14ac:dyDescent="0.2">
      <c r="A76" s="51"/>
      <c r="B76" s="45" t="s">
        <v>78</v>
      </c>
      <c r="C76" s="52" t="s">
        <v>18</v>
      </c>
      <c r="D76" s="53">
        <f t="shared" si="7"/>
        <v>0</v>
      </c>
      <c r="E76" s="54">
        <f>Premissas!G65</f>
        <v>0</v>
      </c>
      <c r="F76" s="48">
        <f t="shared" si="8"/>
        <v>0</v>
      </c>
    </row>
    <row r="77" spans="1:6" x14ac:dyDescent="0.2">
      <c r="A77" s="51"/>
      <c r="B77" s="45"/>
      <c r="C77" s="56"/>
      <c r="D77" s="53"/>
      <c r="E77" s="57"/>
      <c r="F77" s="42"/>
    </row>
    <row r="78" spans="1:6" x14ac:dyDescent="0.2">
      <c r="A78" s="58">
        <v>3</v>
      </c>
      <c r="B78" s="59" t="s">
        <v>9</v>
      </c>
      <c r="C78" s="60" t="s">
        <v>43</v>
      </c>
      <c r="D78" s="61">
        <f>SUM(D61:D71)</f>
        <v>1525.4400000000003</v>
      </c>
      <c r="E78" s="62">
        <f>'Custo Gerencial'!$G$47</f>
        <v>0</v>
      </c>
      <c r="F78" s="63">
        <f>D78*E78</f>
        <v>0</v>
      </c>
    </row>
    <row r="79" spans="1:6" x14ac:dyDescent="0.2">
      <c r="A79" s="51"/>
      <c r="B79" s="45"/>
      <c r="C79" s="56"/>
      <c r="D79" s="53"/>
      <c r="E79" s="57"/>
      <c r="F79" s="48"/>
    </row>
    <row r="80" spans="1:6" ht="12.75" thickBot="1" x14ac:dyDescent="0.25">
      <c r="A80" s="64"/>
      <c r="B80" s="65" t="s">
        <v>137</v>
      </c>
      <c r="C80" s="66" t="s">
        <v>20</v>
      </c>
      <c r="D80" s="67">
        <v>1</v>
      </c>
      <c r="E80" s="68">
        <f>F59</f>
        <v>0</v>
      </c>
      <c r="F80" s="69">
        <f>E80*D80</f>
        <v>0</v>
      </c>
    </row>
    <row r="81" spans="1:6" x14ac:dyDescent="0.2"/>
    <row r="82" spans="1:6" ht="12.75" thickBot="1" x14ac:dyDescent="0.25"/>
    <row r="83" spans="1:6" s="81" customFormat="1" ht="29.25" customHeight="1" x14ac:dyDescent="0.2">
      <c r="A83" s="80" t="s">
        <v>146</v>
      </c>
      <c r="B83" s="224" t="s">
        <v>89</v>
      </c>
      <c r="C83" s="224"/>
      <c r="D83" s="224"/>
      <c r="E83" s="224"/>
      <c r="F83" s="225"/>
    </row>
    <row r="84" spans="1:6" x14ac:dyDescent="0.2">
      <c r="A84" s="33" t="s">
        <v>2</v>
      </c>
      <c r="B84" s="34" t="s">
        <v>4</v>
      </c>
      <c r="C84" s="34" t="s">
        <v>5</v>
      </c>
      <c r="D84" s="34" t="s">
        <v>6</v>
      </c>
      <c r="E84" s="34" t="s">
        <v>39</v>
      </c>
      <c r="F84" s="36" t="s">
        <v>40</v>
      </c>
    </row>
    <row r="85" spans="1:6" x14ac:dyDescent="0.2">
      <c r="A85" s="37" t="str">
        <f>"valor mês "&amp;A83</f>
        <v>valor mês Produto 8</v>
      </c>
      <c r="B85" s="38" t="str">
        <f>B83</f>
        <v>Adequação de estudos e documentos de viabilidade técnica, ambiental, econômica e jurídica, com justificativas das alterações da BR-040/495/MG/RJ (Concer)</v>
      </c>
      <c r="C85" s="39"/>
      <c r="D85" s="40"/>
      <c r="E85" s="41"/>
      <c r="F85" s="42">
        <f>F86+F99+F104</f>
        <v>0</v>
      </c>
    </row>
    <row r="86" spans="1:6" x14ac:dyDescent="0.2">
      <c r="A86" s="43">
        <v>1</v>
      </c>
      <c r="B86" s="38" t="s">
        <v>42</v>
      </c>
      <c r="C86" s="39"/>
      <c r="D86" s="40"/>
      <c r="E86" s="41"/>
      <c r="F86" s="42">
        <f>SUM(F87:F98)</f>
        <v>0</v>
      </c>
    </row>
    <row r="87" spans="1:6" x14ac:dyDescent="0.2">
      <c r="A87" s="44"/>
      <c r="B87" s="45" t="s">
        <v>46</v>
      </c>
      <c r="C87" s="39" t="s">
        <v>43</v>
      </c>
      <c r="D87" s="46">
        <v>211.20000000000002</v>
      </c>
      <c r="E87" s="47">
        <f>Premissas!G15</f>
        <v>0</v>
      </c>
      <c r="F87" s="79">
        <f t="shared" ref="F87:F97" si="9">D87*E87</f>
        <v>0</v>
      </c>
    </row>
    <row r="88" spans="1:6" x14ac:dyDescent="0.2">
      <c r="A88" s="44"/>
      <c r="B88" s="45" t="s">
        <v>47</v>
      </c>
      <c r="C88" s="39" t="s">
        <v>43</v>
      </c>
      <c r="D88" s="46">
        <v>105.60000000000001</v>
      </c>
      <c r="E88" s="47">
        <f>Premissas!G16</f>
        <v>0</v>
      </c>
      <c r="F88" s="79">
        <f t="shared" si="9"/>
        <v>0</v>
      </c>
    </row>
    <row r="89" spans="1:6" x14ac:dyDescent="0.2">
      <c r="A89" s="44"/>
      <c r="B89" s="45" t="s">
        <v>48</v>
      </c>
      <c r="C89" s="39" t="s">
        <v>43</v>
      </c>
      <c r="D89" s="46">
        <v>105.60000000000001</v>
      </c>
      <c r="E89" s="47">
        <f>Premissas!G17</f>
        <v>0</v>
      </c>
      <c r="F89" s="79">
        <f t="shared" si="9"/>
        <v>0</v>
      </c>
    </row>
    <row r="90" spans="1:6" x14ac:dyDescent="0.2">
      <c r="A90" s="44"/>
      <c r="B90" s="45" t="s">
        <v>49</v>
      </c>
      <c r="C90" s="39" t="s">
        <v>43</v>
      </c>
      <c r="D90" s="46">
        <v>152.52000000000001</v>
      </c>
      <c r="E90" s="47">
        <f>Premissas!G18</f>
        <v>0</v>
      </c>
      <c r="F90" s="79">
        <f t="shared" si="9"/>
        <v>0</v>
      </c>
    </row>
    <row r="91" spans="1:6" x14ac:dyDescent="0.2">
      <c r="A91" s="44"/>
      <c r="B91" s="45" t="s">
        <v>50</v>
      </c>
      <c r="C91" s="39" t="s">
        <v>43</v>
      </c>
      <c r="D91" s="46">
        <v>117.35999999999999</v>
      </c>
      <c r="E91" s="47">
        <f>Premissas!G19</f>
        <v>0</v>
      </c>
      <c r="F91" s="79">
        <f t="shared" si="9"/>
        <v>0</v>
      </c>
    </row>
    <row r="92" spans="1:6" x14ac:dyDescent="0.2">
      <c r="A92" s="44"/>
      <c r="B92" s="45" t="s">
        <v>51</v>
      </c>
      <c r="C92" s="39" t="s">
        <v>43</v>
      </c>
      <c r="D92" s="46">
        <v>70.44</v>
      </c>
      <c r="E92" s="47">
        <f>Premissas!G20</f>
        <v>0</v>
      </c>
      <c r="F92" s="79">
        <f t="shared" si="9"/>
        <v>0</v>
      </c>
    </row>
    <row r="93" spans="1:6" x14ac:dyDescent="0.2">
      <c r="A93" s="44"/>
      <c r="B93" s="45" t="s">
        <v>52</v>
      </c>
      <c r="C93" s="39" t="s">
        <v>43</v>
      </c>
      <c r="D93" s="46">
        <v>23.52</v>
      </c>
      <c r="E93" s="47">
        <f>Premissas!G21</f>
        <v>0</v>
      </c>
      <c r="F93" s="79">
        <f t="shared" si="9"/>
        <v>0</v>
      </c>
    </row>
    <row r="94" spans="1:6" x14ac:dyDescent="0.2">
      <c r="A94" s="44"/>
      <c r="B94" s="45" t="s">
        <v>53</v>
      </c>
      <c r="C94" s="39" t="s">
        <v>43</v>
      </c>
      <c r="D94" s="46">
        <v>70.44</v>
      </c>
      <c r="E94" s="47">
        <f>Premissas!G22</f>
        <v>0</v>
      </c>
      <c r="F94" s="79">
        <f t="shared" si="9"/>
        <v>0</v>
      </c>
    </row>
    <row r="95" spans="1:6" x14ac:dyDescent="0.2">
      <c r="A95" s="44"/>
      <c r="B95" s="45" t="s">
        <v>54</v>
      </c>
      <c r="C95" s="39" t="s">
        <v>43</v>
      </c>
      <c r="D95" s="46">
        <v>70.44</v>
      </c>
      <c r="E95" s="47">
        <f>Premissas!G23</f>
        <v>0</v>
      </c>
      <c r="F95" s="79">
        <f t="shared" si="9"/>
        <v>0</v>
      </c>
    </row>
    <row r="96" spans="1:6" x14ac:dyDescent="0.2">
      <c r="A96" s="44"/>
      <c r="B96" s="45" t="s">
        <v>55</v>
      </c>
      <c r="C96" s="39" t="s">
        <v>43</v>
      </c>
      <c r="D96" s="46">
        <v>457.56000000000006</v>
      </c>
      <c r="E96" s="47">
        <f>Premissas!G24</f>
        <v>0</v>
      </c>
      <c r="F96" s="79">
        <f t="shared" si="9"/>
        <v>0</v>
      </c>
    </row>
    <row r="97" spans="1:6" x14ac:dyDescent="0.2">
      <c r="A97" s="44"/>
      <c r="B97" s="45" t="s">
        <v>56</v>
      </c>
      <c r="C97" s="39" t="s">
        <v>43</v>
      </c>
      <c r="D97" s="46">
        <v>140.76</v>
      </c>
      <c r="E97" s="47">
        <f>Premissas!G25</f>
        <v>0</v>
      </c>
      <c r="F97" s="79">
        <f t="shared" si="9"/>
        <v>0</v>
      </c>
    </row>
    <row r="98" spans="1:6" x14ac:dyDescent="0.2">
      <c r="A98" s="44"/>
      <c r="B98" s="45"/>
      <c r="C98" s="39"/>
      <c r="D98" s="46"/>
      <c r="E98" s="47"/>
      <c r="F98" s="79"/>
    </row>
    <row r="99" spans="1:6" x14ac:dyDescent="0.2">
      <c r="A99" s="43">
        <v>2</v>
      </c>
      <c r="B99" s="38" t="s">
        <v>73</v>
      </c>
      <c r="C99" s="49"/>
      <c r="D99" s="40"/>
      <c r="E99" s="50"/>
      <c r="F99" s="42">
        <f>SUM(F100:F102)</f>
        <v>0</v>
      </c>
    </row>
    <row r="100" spans="1:6" x14ac:dyDescent="0.2">
      <c r="A100" s="51"/>
      <c r="B100" s="45" t="s">
        <v>76</v>
      </c>
      <c r="C100" s="52" t="s">
        <v>18</v>
      </c>
      <c r="D100" s="53">
        <f>F$86</f>
        <v>0</v>
      </c>
      <c r="E100" s="54">
        <f>Premissas!G56</f>
        <v>0</v>
      </c>
      <c r="F100" s="48">
        <f>D100*E100</f>
        <v>0</v>
      </c>
    </row>
    <row r="101" spans="1:6" x14ac:dyDescent="0.2">
      <c r="A101" s="51"/>
      <c r="B101" s="45" t="s">
        <v>77</v>
      </c>
      <c r="C101" s="52" t="s">
        <v>18</v>
      </c>
      <c r="D101" s="53">
        <f t="shared" ref="D101:D102" si="10">F$86</f>
        <v>0</v>
      </c>
      <c r="E101" s="54">
        <f>Premissas!G70</f>
        <v>0</v>
      </c>
      <c r="F101" s="48">
        <f t="shared" ref="F101:F102" si="11">D101*E101</f>
        <v>0</v>
      </c>
    </row>
    <row r="102" spans="1:6" x14ac:dyDescent="0.2">
      <c r="A102" s="51"/>
      <c r="B102" s="45" t="s">
        <v>78</v>
      </c>
      <c r="C102" s="52" t="s">
        <v>18</v>
      </c>
      <c r="D102" s="53">
        <f t="shared" si="10"/>
        <v>0</v>
      </c>
      <c r="E102" s="54">
        <f>Premissas!G65</f>
        <v>0</v>
      </c>
      <c r="F102" s="48">
        <f t="shared" si="11"/>
        <v>0</v>
      </c>
    </row>
    <row r="103" spans="1:6" x14ac:dyDescent="0.2">
      <c r="A103" s="51"/>
      <c r="B103" s="45"/>
      <c r="C103" s="56"/>
      <c r="D103" s="53"/>
      <c r="E103" s="57"/>
      <c r="F103" s="42"/>
    </row>
    <row r="104" spans="1:6" x14ac:dyDescent="0.2">
      <c r="A104" s="58">
        <v>3</v>
      </c>
      <c r="B104" s="59" t="s">
        <v>9</v>
      </c>
      <c r="C104" s="60" t="s">
        <v>43</v>
      </c>
      <c r="D104" s="61">
        <f>SUM(D87:D97)</f>
        <v>1525.4400000000003</v>
      </c>
      <c r="E104" s="62">
        <f>'Custo Gerencial'!$G$47</f>
        <v>0</v>
      </c>
      <c r="F104" s="63">
        <f>D104*E104</f>
        <v>0</v>
      </c>
    </row>
    <row r="105" spans="1:6" x14ac:dyDescent="0.2">
      <c r="A105" s="51"/>
      <c r="B105" s="45"/>
      <c r="C105" s="56"/>
      <c r="D105" s="53"/>
      <c r="E105" s="57"/>
      <c r="F105" s="48"/>
    </row>
    <row r="106" spans="1:6" ht="12.75" thickBot="1" x14ac:dyDescent="0.25">
      <c r="A106" s="64"/>
      <c r="B106" s="65" t="s">
        <v>137</v>
      </c>
      <c r="C106" s="66" t="s">
        <v>20</v>
      </c>
      <c r="D106" s="67">
        <v>1</v>
      </c>
      <c r="E106" s="68">
        <f>F85</f>
        <v>0</v>
      </c>
      <c r="F106" s="69">
        <f>E106*D106</f>
        <v>0</v>
      </c>
    </row>
    <row r="107" spans="1:6" x14ac:dyDescent="0.2"/>
    <row r="108" spans="1:6" ht="12.75" thickBot="1" x14ac:dyDescent="0.25"/>
    <row r="109" spans="1:6" s="81" customFormat="1" ht="29.25" customHeight="1" x14ac:dyDescent="0.2">
      <c r="A109" s="80" t="s">
        <v>147</v>
      </c>
      <c r="B109" s="224" t="s">
        <v>96</v>
      </c>
      <c r="C109" s="224"/>
      <c r="D109" s="224"/>
      <c r="E109" s="224"/>
      <c r="F109" s="225"/>
    </row>
    <row r="110" spans="1:6" x14ac:dyDescent="0.2">
      <c r="A110" s="33" t="s">
        <v>2</v>
      </c>
      <c r="B110" s="34" t="s">
        <v>4</v>
      </c>
      <c r="C110" s="34" t="s">
        <v>5</v>
      </c>
      <c r="D110" s="34" t="s">
        <v>6</v>
      </c>
      <c r="E110" s="34" t="s">
        <v>39</v>
      </c>
      <c r="F110" s="36" t="s">
        <v>40</v>
      </c>
    </row>
    <row r="111" spans="1:6" x14ac:dyDescent="0.2">
      <c r="A111" s="37" t="str">
        <f>"valor mês "&amp;A109</f>
        <v>valor mês Produto 9</v>
      </c>
      <c r="B111" s="38" t="str">
        <f>B109</f>
        <v>Adequação de estudos e documentos de viabilidade técnica, ambiental, econômica e jurídica, com justificativas das alterações da Rodovias Contratação BNDES (5.300 km)</v>
      </c>
      <c r="C111" s="39"/>
      <c r="D111" s="40"/>
      <c r="E111" s="41"/>
      <c r="F111" s="42">
        <f>F112+F125+F130</f>
        <v>0</v>
      </c>
    </row>
    <row r="112" spans="1:6" x14ac:dyDescent="0.2">
      <c r="A112" s="43">
        <v>1</v>
      </c>
      <c r="B112" s="38" t="s">
        <v>42</v>
      </c>
      <c r="C112" s="39"/>
      <c r="D112" s="40"/>
      <c r="E112" s="41"/>
      <c r="F112" s="42">
        <f>SUM(F113:F124)</f>
        <v>0</v>
      </c>
    </row>
    <row r="113" spans="1:6" x14ac:dyDescent="0.2">
      <c r="A113" s="44"/>
      <c r="B113" s="45" t="s">
        <v>46</v>
      </c>
      <c r="C113" s="39" t="s">
        <v>43</v>
      </c>
      <c r="D113" s="46">
        <v>211.20000000000002</v>
      </c>
      <c r="E113" s="47">
        <f>Premissas!G15</f>
        <v>0</v>
      </c>
      <c r="F113" s="79">
        <f t="shared" ref="F113:F123" si="12">D113*E113</f>
        <v>0</v>
      </c>
    </row>
    <row r="114" spans="1:6" x14ac:dyDescent="0.2">
      <c r="A114" s="44"/>
      <c r="B114" s="45" t="s">
        <v>47</v>
      </c>
      <c r="C114" s="39" t="s">
        <v>43</v>
      </c>
      <c r="D114" s="46">
        <v>105.60000000000001</v>
      </c>
      <c r="E114" s="47">
        <f>Premissas!G16</f>
        <v>0</v>
      </c>
      <c r="F114" s="79">
        <f t="shared" si="12"/>
        <v>0</v>
      </c>
    </row>
    <row r="115" spans="1:6" x14ac:dyDescent="0.2">
      <c r="A115" s="44"/>
      <c r="B115" s="45" t="s">
        <v>48</v>
      </c>
      <c r="C115" s="39" t="s">
        <v>43</v>
      </c>
      <c r="D115" s="46">
        <v>105.60000000000001</v>
      </c>
      <c r="E115" s="47">
        <f>Premissas!G17</f>
        <v>0</v>
      </c>
      <c r="F115" s="79">
        <f t="shared" si="12"/>
        <v>0</v>
      </c>
    </row>
    <row r="116" spans="1:6" x14ac:dyDescent="0.2">
      <c r="A116" s="44"/>
      <c r="B116" s="45" t="s">
        <v>49</v>
      </c>
      <c r="C116" s="39" t="s">
        <v>43</v>
      </c>
      <c r="D116" s="46">
        <v>152.52000000000001</v>
      </c>
      <c r="E116" s="47">
        <f>Premissas!G18</f>
        <v>0</v>
      </c>
      <c r="F116" s="79">
        <f t="shared" si="12"/>
        <v>0</v>
      </c>
    </row>
    <row r="117" spans="1:6" x14ac:dyDescent="0.2">
      <c r="A117" s="44"/>
      <c r="B117" s="45" t="s">
        <v>50</v>
      </c>
      <c r="C117" s="39" t="s">
        <v>43</v>
      </c>
      <c r="D117" s="46">
        <v>117.35999999999999</v>
      </c>
      <c r="E117" s="47">
        <f>Premissas!G19</f>
        <v>0</v>
      </c>
      <c r="F117" s="79">
        <f t="shared" si="12"/>
        <v>0</v>
      </c>
    </row>
    <row r="118" spans="1:6" x14ac:dyDescent="0.2">
      <c r="A118" s="44"/>
      <c r="B118" s="45" t="s">
        <v>51</v>
      </c>
      <c r="C118" s="39" t="s">
        <v>43</v>
      </c>
      <c r="D118" s="46">
        <v>70.44</v>
      </c>
      <c r="E118" s="47">
        <f>Premissas!G20</f>
        <v>0</v>
      </c>
      <c r="F118" s="79">
        <f t="shared" si="12"/>
        <v>0</v>
      </c>
    </row>
    <row r="119" spans="1:6" x14ac:dyDescent="0.2">
      <c r="A119" s="44"/>
      <c r="B119" s="45" t="s">
        <v>52</v>
      </c>
      <c r="C119" s="39" t="s">
        <v>43</v>
      </c>
      <c r="D119" s="46">
        <v>23.52</v>
      </c>
      <c r="E119" s="47">
        <f>Premissas!G21</f>
        <v>0</v>
      </c>
      <c r="F119" s="79">
        <f t="shared" si="12"/>
        <v>0</v>
      </c>
    </row>
    <row r="120" spans="1:6" x14ac:dyDescent="0.2">
      <c r="A120" s="44"/>
      <c r="B120" s="45" t="s">
        <v>53</v>
      </c>
      <c r="C120" s="39" t="s">
        <v>43</v>
      </c>
      <c r="D120" s="46">
        <v>70.44</v>
      </c>
      <c r="E120" s="47">
        <f>Premissas!G22</f>
        <v>0</v>
      </c>
      <c r="F120" s="79">
        <f t="shared" si="12"/>
        <v>0</v>
      </c>
    </row>
    <row r="121" spans="1:6" x14ac:dyDescent="0.2">
      <c r="A121" s="44"/>
      <c r="B121" s="45" t="s">
        <v>54</v>
      </c>
      <c r="C121" s="39" t="s">
        <v>43</v>
      </c>
      <c r="D121" s="46">
        <v>70.44</v>
      </c>
      <c r="E121" s="47">
        <f>Premissas!G23</f>
        <v>0</v>
      </c>
      <c r="F121" s="79">
        <f t="shared" si="12"/>
        <v>0</v>
      </c>
    </row>
    <row r="122" spans="1:6" x14ac:dyDescent="0.2">
      <c r="A122" s="44"/>
      <c r="B122" s="45" t="s">
        <v>55</v>
      </c>
      <c r="C122" s="39" t="s">
        <v>43</v>
      </c>
      <c r="D122" s="46">
        <v>457.56000000000006</v>
      </c>
      <c r="E122" s="47">
        <f>Premissas!G24</f>
        <v>0</v>
      </c>
      <c r="F122" s="79">
        <f t="shared" si="12"/>
        <v>0</v>
      </c>
    </row>
    <row r="123" spans="1:6" x14ac:dyDescent="0.2">
      <c r="A123" s="44"/>
      <c r="B123" s="45" t="s">
        <v>56</v>
      </c>
      <c r="C123" s="39" t="s">
        <v>43</v>
      </c>
      <c r="D123" s="46">
        <v>140.76</v>
      </c>
      <c r="E123" s="47">
        <f>Premissas!G25</f>
        <v>0</v>
      </c>
      <c r="F123" s="79">
        <f t="shared" si="12"/>
        <v>0</v>
      </c>
    </row>
    <row r="124" spans="1:6" x14ac:dyDescent="0.2">
      <c r="A124" s="44"/>
      <c r="B124" s="45"/>
      <c r="C124" s="39"/>
      <c r="D124" s="46"/>
      <c r="E124" s="47"/>
      <c r="F124" s="79"/>
    </row>
    <row r="125" spans="1:6" x14ac:dyDescent="0.2">
      <c r="A125" s="43">
        <v>2</v>
      </c>
      <c r="B125" s="38" t="s">
        <v>73</v>
      </c>
      <c r="C125" s="49"/>
      <c r="D125" s="40"/>
      <c r="E125" s="50"/>
      <c r="F125" s="42">
        <f>SUM(F126:F128)</f>
        <v>0</v>
      </c>
    </row>
    <row r="126" spans="1:6" x14ac:dyDescent="0.2">
      <c r="A126" s="51"/>
      <c r="B126" s="45" t="s">
        <v>76</v>
      </c>
      <c r="C126" s="52" t="s">
        <v>18</v>
      </c>
      <c r="D126" s="53">
        <f>F$112</f>
        <v>0</v>
      </c>
      <c r="E126" s="54">
        <f>Premissas!G56</f>
        <v>0</v>
      </c>
      <c r="F126" s="48">
        <f>D126*E126</f>
        <v>0</v>
      </c>
    </row>
    <row r="127" spans="1:6" x14ac:dyDescent="0.2">
      <c r="A127" s="51"/>
      <c r="B127" s="45" t="s">
        <v>77</v>
      </c>
      <c r="C127" s="52" t="s">
        <v>18</v>
      </c>
      <c r="D127" s="53">
        <f t="shared" ref="D127:D128" si="13">F$112</f>
        <v>0</v>
      </c>
      <c r="E127" s="54">
        <f>Premissas!G70</f>
        <v>0</v>
      </c>
      <c r="F127" s="48">
        <f t="shared" ref="F127:F128" si="14">D127*E127</f>
        <v>0</v>
      </c>
    </row>
    <row r="128" spans="1:6" x14ac:dyDescent="0.2">
      <c r="A128" s="51"/>
      <c r="B128" s="45" t="s">
        <v>78</v>
      </c>
      <c r="C128" s="52" t="s">
        <v>18</v>
      </c>
      <c r="D128" s="53">
        <f t="shared" si="13"/>
        <v>0</v>
      </c>
      <c r="E128" s="54">
        <f>Premissas!G65</f>
        <v>0</v>
      </c>
      <c r="F128" s="48">
        <f t="shared" si="14"/>
        <v>0</v>
      </c>
    </row>
    <row r="129" spans="1:6" x14ac:dyDescent="0.2">
      <c r="A129" s="51"/>
      <c r="B129" s="45"/>
      <c r="C129" s="56"/>
      <c r="D129" s="53"/>
      <c r="E129" s="57"/>
      <c r="F129" s="42"/>
    </row>
    <row r="130" spans="1:6" x14ac:dyDescent="0.2">
      <c r="A130" s="58">
        <v>3</v>
      </c>
      <c r="B130" s="59" t="s">
        <v>9</v>
      </c>
      <c r="C130" s="60" t="s">
        <v>43</v>
      </c>
      <c r="D130" s="61">
        <f>SUM(D113:D123)</f>
        <v>1525.4400000000003</v>
      </c>
      <c r="E130" s="62">
        <f>'Custo Gerencial'!$G$47</f>
        <v>0</v>
      </c>
      <c r="F130" s="63">
        <f>D130*E130</f>
        <v>0</v>
      </c>
    </row>
    <row r="131" spans="1:6" x14ac:dyDescent="0.2">
      <c r="A131" s="51"/>
      <c r="B131" s="45"/>
      <c r="C131" s="56"/>
      <c r="D131" s="53"/>
      <c r="E131" s="57"/>
      <c r="F131" s="48"/>
    </row>
    <row r="132" spans="1:6" ht="12.75" thickBot="1" x14ac:dyDescent="0.25">
      <c r="A132" s="64"/>
      <c r="B132" s="65" t="s">
        <v>137</v>
      </c>
      <c r="C132" s="66" t="s">
        <v>20</v>
      </c>
      <c r="D132" s="67">
        <v>1</v>
      </c>
      <c r="E132" s="68">
        <f>F111</f>
        <v>0</v>
      </c>
      <c r="F132" s="69">
        <f>E132*D132</f>
        <v>0</v>
      </c>
    </row>
    <row r="133" spans="1:6" x14ac:dyDescent="0.2"/>
    <row r="134" spans="1:6" ht="12.75" thickBot="1" x14ac:dyDescent="0.25"/>
    <row r="135" spans="1:6" s="81" customFormat="1" ht="29.25" customHeight="1" x14ac:dyDescent="0.2">
      <c r="A135" s="80" t="s">
        <v>148</v>
      </c>
      <c r="B135" s="224" t="s">
        <v>97</v>
      </c>
      <c r="C135" s="224"/>
      <c r="D135" s="224"/>
      <c r="E135" s="224"/>
      <c r="F135" s="225"/>
    </row>
    <row r="136" spans="1:6" x14ac:dyDescent="0.2">
      <c r="A136" s="33" t="s">
        <v>2</v>
      </c>
      <c r="B136" s="34" t="s">
        <v>4</v>
      </c>
      <c r="C136" s="34" t="s">
        <v>5</v>
      </c>
      <c r="D136" s="34" t="s">
        <v>6</v>
      </c>
      <c r="E136" s="34" t="s">
        <v>39</v>
      </c>
      <c r="F136" s="36" t="s">
        <v>40</v>
      </c>
    </row>
    <row r="137" spans="1:6" x14ac:dyDescent="0.2">
      <c r="A137" s="37" t="str">
        <f>"valor mês "&amp;A135</f>
        <v>valor mês Produto 10</v>
      </c>
      <c r="B137" s="38" t="str">
        <f>B135</f>
        <v>Adequação de estudos e documentos de viabilidade técnica, ambiental, econômica e jurídica, com justificativas das alterações da BR-040/DF/GO/MG</v>
      </c>
      <c r="C137" s="39"/>
      <c r="D137" s="40"/>
      <c r="E137" s="41"/>
      <c r="F137" s="42">
        <f>F138+F151+F156</f>
        <v>0</v>
      </c>
    </row>
    <row r="138" spans="1:6" x14ac:dyDescent="0.2">
      <c r="A138" s="43">
        <v>1</v>
      </c>
      <c r="B138" s="38" t="s">
        <v>42</v>
      </c>
      <c r="C138" s="39"/>
      <c r="D138" s="40"/>
      <c r="E138" s="41"/>
      <c r="F138" s="42">
        <f>SUM(F139:F150)</f>
        <v>0</v>
      </c>
    </row>
    <row r="139" spans="1:6" x14ac:dyDescent="0.2">
      <c r="A139" s="44"/>
      <c r="B139" s="45" t="s">
        <v>46</v>
      </c>
      <c r="C139" s="39" t="s">
        <v>43</v>
      </c>
      <c r="D139" s="46">
        <v>211.20000000000002</v>
      </c>
      <c r="E139" s="47">
        <f>Premissas!G15</f>
        <v>0</v>
      </c>
      <c r="F139" s="79">
        <f t="shared" ref="F139:F149" si="15">D139*E139</f>
        <v>0</v>
      </c>
    </row>
    <row r="140" spans="1:6" x14ac:dyDescent="0.2">
      <c r="A140" s="44"/>
      <c r="B140" s="45" t="s">
        <v>47</v>
      </c>
      <c r="C140" s="39" t="s">
        <v>43</v>
      </c>
      <c r="D140" s="46">
        <v>105.60000000000001</v>
      </c>
      <c r="E140" s="47">
        <f>Premissas!G16</f>
        <v>0</v>
      </c>
      <c r="F140" s="79">
        <f t="shared" si="15"/>
        <v>0</v>
      </c>
    </row>
    <row r="141" spans="1:6" x14ac:dyDescent="0.2">
      <c r="A141" s="44"/>
      <c r="B141" s="45" t="s">
        <v>48</v>
      </c>
      <c r="C141" s="39" t="s">
        <v>43</v>
      </c>
      <c r="D141" s="46">
        <v>105.60000000000001</v>
      </c>
      <c r="E141" s="47">
        <f>Premissas!G17</f>
        <v>0</v>
      </c>
      <c r="F141" s="79">
        <f t="shared" si="15"/>
        <v>0</v>
      </c>
    </row>
    <row r="142" spans="1:6" x14ac:dyDescent="0.2">
      <c r="A142" s="44"/>
      <c r="B142" s="45" t="s">
        <v>49</v>
      </c>
      <c r="C142" s="39" t="s">
        <v>43</v>
      </c>
      <c r="D142" s="46">
        <v>152.52000000000001</v>
      </c>
      <c r="E142" s="47">
        <f>Premissas!G18</f>
        <v>0</v>
      </c>
      <c r="F142" s="79">
        <f t="shared" si="15"/>
        <v>0</v>
      </c>
    </row>
    <row r="143" spans="1:6" x14ac:dyDescent="0.2">
      <c r="A143" s="44"/>
      <c r="B143" s="45" t="s">
        <v>50</v>
      </c>
      <c r="C143" s="39" t="s">
        <v>43</v>
      </c>
      <c r="D143" s="46">
        <v>117.35999999999999</v>
      </c>
      <c r="E143" s="47">
        <f>Premissas!G19</f>
        <v>0</v>
      </c>
      <c r="F143" s="79">
        <f t="shared" si="15"/>
        <v>0</v>
      </c>
    </row>
    <row r="144" spans="1:6" x14ac:dyDescent="0.2">
      <c r="A144" s="44"/>
      <c r="B144" s="45" t="s">
        <v>51</v>
      </c>
      <c r="C144" s="39" t="s">
        <v>43</v>
      </c>
      <c r="D144" s="46">
        <v>70.44</v>
      </c>
      <c r="E144" s="47">
        <f>Premissas!G20</f>
        <v>0</v>
      </c>
      <c r="F144" s="79">
        <f t="shared" si="15"/>
        <v>0</v>
      </c>
    </row>
    <row r="145" spans="1:6" x14ac:dyDescent="0.2">
      <c r="A145" s="44"/>
      <c r="B145" s="45" t="s">
        <v>52</v>
      </c>
      <c r="C145" s="39" t="s">
        <v>43</v>
      </c>
      <c r="D145" s="46">
        <v>23.52</v>
      </c>
      <c r="E145" s="47">
        <f>Premissas!G21</f>
        <v>0</v>
      </c>
      <c r="F145" s="79">
        <f t="shared" si="15"/>
        <v>0</v>
      </c>
    </row>
    <row r="146" spans="1:6" x14ac:dyDescent="0.2">
      <c r="A146" s="44"/>
      <c r="B146" s="45" t="s">
        <v>53</v>
      </c>
      <c r="C146" s="39" t="s">
        <v>43</v>
      </c>
      <c r="D146" s="46">
        <v>70.44</v>
      </c>
      <c r="E146" s="47">
        <f>Premissas!G22</f>
        <v>0</v>
      </c>
      <c r="F146" s="79">
        <f t="shared" si="15"/>
        <v>0</v>
      </c>
    </row>
    <row r="147" spans="1:6" x14ac:dyDescent="0.2">
      <c r="A147" s="44"/>
      <c r="B147" s="45" t="s">
        <v>54</v>
      </c>
      <c r="C147" s="39" t="s">
        <v>43</v>
      </c>
      <c r="D147" s="46">
        <v>70.44</v>
      </c>
      <c r="E147" s="47">
        <f>Premissas!G23</f>
        <v>0</v>
      </c>
      <c r="F147" s="79">
        <f t="shared" si="15"/>
        <v>0</v>
      </c>
    </row>
    <row r="148" spans="1:6" x14ac:dyDescent="0.2">
      <c r="A148" s="44"/>
      <c r="B148" s="45" t="s">
        <v>55</v>
      </c>
      <c r="C148" s="39" t="s">
        <v>43</v>
      </c>
      <c r="D148" s="46">
        <v>457.56000000000006</v>
      </c>
      <c r="E148" s="47">
        <f>Premissas!G24</f>
        <v>0</v>
      </c>
      <c r="F148" s="79">
        <f t="shared" si="15"/>
        <v>0</v>
      </c>
    </row>
    <row r="149" spans="1:6" x14ac:dyDescent="0.2">
      <c r="A149" s="44"/>
      <c r="B149" s="45" t="s">
        <v>56</v>
      </c>
      <c r="C149" s="39" t="s">
        <v>43</v>
      </c>
      <c r="D149" s="46">
        <v>140.76</v>
      </c>
      <c r="E149" s="47">
        <f>Premissas!G25</f>
        <v>0</v>
      </c>
      <c r="F149" s="79">
        <f t="shared" si="15"/>
        <v>0</v>
      </c>
    </row>
    <row r="150" spans="1:6" x14ac:dyDescent="0.2">
      <c r="A150" s="44"/>
      <c r="B150" s="45"/>
      <c r="C150" s="39"/>
      <c r="D150" s="46"/>
      <c r="E150" s="47"/>
      <c r="F150" s="79"/>
    </row>
    <row r="151" spans="1:6" x14ac:dyDescent="0.2">
      <c r="A151" s="43">
        <v>2</v>
      </c>
      <c r="B151" s="38" t="s">
        <v>73</v>
      </c>
      <c r="C151" s="49"/>
      <c r="D151" s="40"/>
      <c r="E151" s="50"/>
      <c r="F151" s="42">
        <f>SUM(F152:F154)</f>
        <v>0</v>
      </c>
    </row>
    <row r="152" spans="1:6" x14ac:dyDescent="0.2">
      <c r="A152" s="51"/>
      <c r="B152" s="45" t="s">
        <v>76</v>
      </c>
      <c r="C152" s="52" t="s">
        <v>18</v>
      </c>
      <c r="D152" s="53">
        <f>F$138</f>
        <v>0</v>
      </c>
      <c r="E152" s="54">
        <f>Premissas!G56</f>
        <v>0</v>
      </c>
      <c r="F152" s="48">
        <f>D152*E152</f>
        <v>0</v>
      </c>
    </row>
    <row r="153" spans="1:6" x14ac:dyDescent="0.2">
      <c r="A153" s="51"/>
      <c r="B153" s="45" t="s">
        <v>77</v>
      </c>
      <c r="C153" s="52" t="s">
        <v>18</v>
      </c>
      <c r="D153" s="53">
        <f t="shared" ref="D153:D154" si="16">F$138</f>
        <v>0</v>
      </c>
      <c r="E153" s="54">
        <f>Premissas!G70</f>
        <v>0</v>
      </c>
      <c r="F153" s="48">
        <f t="shared" ref="F153:F154" si="17">D153*E153</f>
        <v>0</v>
      </c>
    </row>
    <row r="154" spans="1:6" x14ac:dyDescent="0.2">
      <c r="A154" s="51"/>
      <c r="B154" s="45" t="s">
        <v>78</v>
      </c>
      <c r="C154" s="52" t="s">
        <v>18</v>
      </c>
      <c r="D154" s="53">
        <f t="shared" si="16"/>
        <v>0</v>
      </c>
      <c r="E154" s="54">
        <f>Premissas!G65</f>
        <v>0</v>
      </c>
      <c r="F154" s="48">
        <f t="shared" si="17"/>
        <v>0</v>
      </c>
    </row>
    <row r="155" spans="1:6" x14ac:dyDescent="0.2">
      <c r="A155" s="51"/>
      <c r="B155" s="45"/>
      <c r="C155" s="56"/>
      <c r="D155" s="53"/>
      <c r="E155" s="57"/>
      <c r="F155" s="42"/>
    </row>
    <row r="156" spans="1:6" x14ac:dyDescent="0.2">
      <c r="A156" s="58">
        <v>3</v>
      </c>
      <c r="B156" s="59" t="s">
        <v>9</v>
      </c>
      <c r="C156" s="60" t="s">
        <v>43</v>
      </c>
      <c r="D156" s="61">
        <f>SUM(D139:D149)</f>
        <v>1525.4400000000003</v>
      </c>
      <c r="E156" s="62">
        <f>'Custo Gerencial'!$G$47</f>
        <v>0</v>
      </c>
      <c r="F156" s="63">
        <f>D156*E156</f>
        <v>0</v>
      </c>
    </row>
    <row r="157" spans="1:6" x14ac:dyDescent="0.2">
      <c r="A157" s="51"/>
      <c r="B157" s="45"/>
      <c r="C157" s="56"/>
      <c r="D157" s="53"/>
      <c r="E157" s="57"/>
      <c r="F157" s="48"/>
    </row>
    <row r="158" spans="1:6" ht="12.75" thickBot="1" x14ac:dyDescent="0.25">
      <c r="A158" s="64"/>
      <c r="B158" s="65" t="s">
        <v>137</v>
      </c>
      <c r="C158" s="66" t="s">
        <v>20</v>
      </c>
      <c r="D158" s="67">
        <v>1</v>
      </c>
      <c r="E158" s="68">
        <f>F137</f>
        <v>0</v>
      </c>
      <c r="F158" s="69">
        <f>E158*D158</f>
        <v>0</v>
      </c>
    </row>
    <row r="159" spans="1:6" x14ac:dyDescent="0.2"/>
    <row r="160" spans="1:6" ht="12.75" thickBot="1" x14ac:dyDescent="0.25"/>
    <row r="161" spans="1:6" s="81" customFormat="1" ht="29.25" customHeight="1" x14ac:dyDescent="0.2">
      <c r="A161" s="80" t="s">
        <v>149</v>
      </c>
      <c r="B161" s="224" t="s">
        <v>98</v>
      </c>
      <c r="C161" s="224"/>
      <c r="D161" s="224"/>
      <c r="E161" s="224"/>
      <c r="F161" s="225"/>
    </row>
    <row r="162" spans="1:6" x14ac:dyDescent="0.2">
      <c r="A162" s="33" t="s">
        <v>2</v>
      </c>
      <c r="B162" s="34" t="s">
        <v>4</v>
      </c>
      <c r="C162" s="34" t="s">
        <v>5</v>
      </c>
      <c r="D162" s="34" t="s">
        <v>6</v>
      </c>
      <c r="E162" s="34" t="s">
        <v>39</v>
      </c>
      <c r="F162" s="36" t="s">
        <v>40</v>
      </c>
    </row>
    <row r="163" spans="1:6" x14ac:dyDescent="0.2">
      <c r="A163" s="37" t="str">
        <f>"valor mês "&amp;A161</f>
        <v>valor mês Produto 11</v>
      </c>
      <c r="B163" s="38" t="str">
        <f>B161</f>
        <v>Adequação de estudos e documentos de viabilidade técnica, ambiental, econômica e jurídica, com justificativas das alterações da BR-158/155/MT/PA</v>
      </c>
      <c r="C163" s="39"/>
      <c r="D163" s="40"/>
      <c r="E163" s="41"/>
      <c r="F163" s="42">
        <f>F164+F177+F182</f>
        <v>0</v>
      </c>
    </row>
    <row r="164" spans="1:6" x14ac:dyDescent="0.2">
      <c r="A164" s="43">
        <v>1</v>
      </c>
      <c r="B164" s="38" t="s">
        <v>42</v>
      </c>
      <c r="C164" s="39"/>
      <c r="D164" s="40"/>
      <c r="E164" s="41"/>
      <c r="F164" s="42">
        <f>SUM(F165:F176)</f>
        <v>0</v>
      </c>
    </row>
    <row r="165" spans="1:6" x14ac:dyDescent="0.2">
      <c r="A165" s="44"/>
      <c r="B165" s="45" t="s">
        <v>46</v>
      </c>
      <c r="C165" s="39" t="s">
        <v>43</v>
      </c>
      <c r="D165" s="46">
        <v>211.20000000000002</v>
      </c>
      <c r="E165" s="47">
        <f>Premissas!G15</f>
        <v>0</v>
      </c>
      <c r="F165" s="79">
        <f t="shared" ref="F165:F175" si="18">D165*E165</f>
        <v>0</v>
      </c>
    </row>
    <row r="166" spans="1:6" x14ac:dyDescent="0.2">
      <c r="A166" s="44"/>
      <c r="B166" s="45" t="s">
        <v>47</v>
      </c>
      <c r="C166" s="39" t="s">
        <v>43</v>
      </c>
      <c r="D166" s="46">
        <v>105.60000000000001</v>
      </c>
      <c r="E166" s="47">
        <f>Premissas!G16</f>
        <v>0</v>
      </c>
      <c r="F166" s="79">
        <f t="shared" si="18"/>
        <v>0</v>
      </c>
    </row>
    <row r="167" spans="1:6" x14ac:dyDescent="0.2">
      <c r="A167" s="44"/>
      <c r="B167" s="45" t="s">
        <v>48</v>
      </c>
      <c r="C167" s="39" t="s">
        <v>43</v>
      </c>
      <c r="D167" s="46">
        <v>105.60000000000001</v>
      </c>
      <c r="E167" s="47">
        <f>Premissas!G17</f>
        <v>0</v>
      </c>
      <c r="F167" s="79">
        <f t="shared" si="18"/>
        <v>0</v>
      </c>
    </row>
    <row r="168" spans="1:6" x14ac:dyDescent="0.2">
      <c r="A168" s="44"/>
      <c r="B168" s="45" t="s">
        <v>49</v>
      </c>
      <c r="C168" s="39" t="s">
        <v>43</v>
      </c>
      <c r="D168" s="46">
        <v>152.52000000000001</v>
      </c>
      <c r="E168" s="47">
        <f>Premissas!G18</f>
        <v>0</v>
      </c>
      <c r="F168" s="79">
        <f t="shared" si="18"/>
        <v>0</v>
      </c>
    </row>
    <row r="169" spans="1:6" x14ac:dyDescent="0.2">
      <c r="A169" s="44"/>
      <c r="B169" s="45" t="s">
        <v>50</v>
      </c>
      <c r="C169" s="39" t="s">
        <v>43</v>
      </c>
      <c r="D169" s="46">
        <v>117.35999999999999</v>
      </c>
      <c r="E169" s="47">
        <f>Premissas!G19</f>
        <v>0</v>
      </c>
      <c r="F169" s="79">
        <f t="shared" si="18"/>
        <v>0</v>
      </c>
    </row>
    <row r="170" spans="1:6" x14ac:dyDescent="0.2">
      <c r="A170" s="44"/>
      <c r="B170" s="45" t="s">
        <v>51</v>
      </c>
      <c r="C170" s="39" t="s">
        <v>43</v>
      </c>
      <c r="D170" s="46">
        <v>70.44</v>
      </c>
      <c r="E170" s="47">
        <f>Premissas!G20</f>
        <v>0</v>
      </c>
      <c r="F170" s="79">
        <f t="shared" si="18"/>
        <v>0</v>
      </c>
    </row>
    <row r="171" spans="1:6" x14ac:dyDescent="0.2">
      <c r="A171" s="44"/>
      <c r="B171" s="45" t="s">
        <v>52</v>
      </c>
      <c r="C171" s="39" t="s">
        <v>43</v>
      </c>
      <c r="D171" s="46">
        <v>23.52</v>
      </c>
      <c r="E171" s="47">
        <f>Premissas!G21</f>
        <v>0</v>
      </c>
      <c r="F171" s="79">
        <f t="shared" si="18"/>
        <v>0</v>
      </c>
    </row>
    <row r="172" spans="1:6" x14ac:dyDescent="0.2">
      <c r="A172" s="44"/>
      <c r="B172" s="45" t="s">
        <v>53</v>
      </c>
      <c r="C172" s="39" t="s">
        <v>43</v>
      </c>
      <c r="D172" s="46">
        <v>70.44</v>
      </c>
      <c r="E172" s="47">
        <f>Premissas!G22</f>
        <v>0</v>
      </c>
      <c r="F172" s="79">
        <f t="shared" si="18"/>
        <v>0</v>
      </c>
    </row>
    <row r="173" spans="1:6" x14ac:dyDescent="0.2">
      <c r="A173" s="44"/>
      <c r="B173" s="45" t="s">
        <v>54</v>
      </c>
      <c r="C173" s="39" t="s">
        <v>43</v>
      </c>
      <c r="D173" s="46">
        <v>70.44</v>
      </c>
      <c r="E173" s="47">
        <f>Premissas!G23</f>
        <v>0</v>
      </c>
      <c r="F173" s="79">
        <f t="shared" si="18"/>
        <v>0</v>
      </c>
    </row>
    <row r="174" spans="1:6" x14ac:dyDescent="0.2">
      <c r="A174" s="44"/>
      <c r="B174" s="45" t="s">
        <v>55</v>
      </c>
      <c r="C174" s="39" t="s">
        <v>43</v>
      </c>
      <c r="D174" s="46">
        <v>457.56000000000006</v>
      </c>
      <c r="E174" s="47">
        <f>Premissas!G24</f>
        <v>0</v>
      </c>
      <c r="F174" s="79">
        <f t="shared" si="18"/>
        <v>0</v>
      </c>
    </row>
    <row r="175" spans="1:6" x14ac:dyDescent="0.2">
      <c r="A175" s="44"/>
      <c r="B175" s="45" t="s">
        <v>56</v>
      </c>
      <c r="C175" s="39" t="s">
        <v>43</v>
      </c>
      <c r="D175" s="46">
        <v>140.76</v>
      </c>
      <c r="E175" s="47">
        <f>Premissas!G25</f>
        <v>0</v>
      </c>
      <c r="F175" s="79">
        <f t="shared" si="18"/>
        <v>0</v>
      </c>
    </row>
    <row r="176" spans="1:6" x14ac:dyDescent="0.2">
      <c r="A176" s="44"/>
      <c r="B176" s="45"/>
      <c r="C176" s="39"/>
      <c r="D176" s="46"/>
      <c r="E176" s="47"/>
      <c r="F176" s="79"/>
    </row>
    <row r="177" spans="1:6" x14ac:dyDescent="0.2">
      <c r="A177" s="43">
        <v>2</v>
      </c>
      <c r="B177" s="38" t="s">
        <v>73</v>
      </c>
      <c r="C177" s="49"/>
      <c r="D177" s="40"/>
      <c r="E177" s="50"/>
      <c r="F177" s="42">
        <f>SUM(F178:F180)</f>
        <v>0</v>
      </c>
    </row>
    <row r="178" spans="1:6" x14ac:dyDescent="0.2">
      <c r="A178" s="51"/>
      <c r="B178" s="45" t="s">
        <v>76</v>
      </c>
      <c r="C178" s="52" t="s">
        <v>18</v>
      </c>
      <c r="D178" s="53">
        <f>F$164</f>
        <v>0</v>
      </c>
      <c r="E178" s="54">
        <f>Premissas!G56</f>
        <v>0</v>
      </c>
      <c r="F178" s="48">
        <f>D178*E178</f>
        <v>0</v>
      </c>
    </row>
    <row r="179" spans="1:6" x14ac:dyDescent="0.2">
      <c r="A179" s="51"/>
      <c r="B179" s="45" t="s">
        <v>77</v>
      </c>
      <c r="C179" s="52" t="s">
        <v>18</v>
      </c>
      <c r="D179" s="53">
        <f t="shared" ref="D179:D180" si="19">F$164</f>
        <v>0</v>
      </c>
      <c r="E179" s="54">
        <f>Premissas!G70</f>
        <v>0</v>
      </c>
      <c r="F179" s="48">
        <f t="shared" ref="F179:F180" si="20">D179*E179</f>
        <v>0</v>
      </c>
    </row>
    <row r="180" spans="1:6" x14ac:dyDescent="0.2">
      <c r="A180" s="51"/>
      <c r="B180" s="45" t="s">
        <v>78</v>
      </c>
      <c r="C180" s="52" t="s">
        <v>18</v>
      </c>
      <c r="D180" s="53">
        <f t="shared" si="19"/>
        <v>0</v>
      </c>
      <c r="E180" s="54">
        <f>Premissas!G65</f>
        <v>0</v>
      </c>
      <c r="F180" s="48">
        <f t="shared" si="20"/>
        <v>0</v>
      </c>
    </row>
    <row r="181" spans="1:6" x14ac:dyDescent="0.2">
      <c r="A181" s="51"/>
      <c r="B181" s="45"/>
      <c r="C181" s="56"/>
      <c r="D181" s="53"/>
      <c r="E181" s="57"/>
      <c r="F181" s="42"/>
    </row>
    <row r="182" spans="1:6" x14ac:dyDescent="0.2">
      <c r="A182" s="58">
        <v>3</v>
      </c>
      <c r="B182" s="59" t="s">
        <v>9</v>
      </c>
      <c r="C182" s="60" t="s">
        <v>43</v>
      </c>
      <c r="D182" s="61">
        <f>SUM(D165:D175)</f>
        <v>1525.4400000000003</v>
      </c>
      <c r="E182" s="62">
        <f>'Custo Gerencial'!$G$47</f>
        <v>0</v>
      </c>
      <c r="F182" s="63">
        <f>D182*E182</f>
        <v>0</v>
      </c>
    </row>
    <row r="183" spans="1:6" x14ac:dyDescent="0.2">
      <c r="A183" s="51"/>
      <c r="B183" s="45"/>
      <c r="C183" s="56"/>
      <c r="D183" s="53"/>
      <c r="E183" s="57"/>
      <c r="F183" s="48"/>
    </row>
    <row r="184" spans="1:6" ht="12.75" thickBot="1" x14ac:dyDescent="0.25">
      <c r="A184" s="64"/>
      <c r="B184" s="65" t="s">
        <v>137</v>
      </c>
      <c r="C184" s="66" t="s">
        <v>20</v>
      </c>
      <c r="D184" s="67">
        <v>1</v>
      </c>
      <c r="E184" s="68">
        <f>F163</f>
        <v>0</v>
      </c>
      <c r="F184" s="69">
        <f>E184*D184</f>
        <v>0</v>
      </c>
    </row>
    <row r="185" spans="1:6" x14ac:dyDescent="0.2"/>
    <row r="186" spans="1:6" ht="12.75" thickBot="1" x14ac:dyDescent="0.25"/>
    <row r="187" spans="1:6" s="81" customFormat="1" ht="29.25" customHeight="1" x14ac:dyDescent="0.2">
      <c r="A187" s="80" t="s">
        <v>150</v>
      </c>
      <c r="B187" s="224" t="s">
        <v>92</v>
      </c>
      <c r="C187" s="224"/>
      <c r="D187" s="224"/>
      <c r="E187" s="224"/>
      <c r="F187" s="225"/>
    </row>
    <row r="188" spans="1:6" x14ac:dyDescent="0.2">
      <c r="A188" s="33" t="s">
        <v>2</v>
      </c>
      <c r="B188" s="34" t="s">
        <v>4</v>
      </c>
      <c r="C188" s="34" t="s">
        <v>5</v>
      </c>
      <c r="D188" s="34" t="s">
        <v>6</v>
      </c>
      <c r="E188" s="34" t="s">
        <v>39</v>
      </c>
      <c r="F188" s="36" t="s">
        <v>40</v>
      </c>
    </row>
    <row r="189" spans="1:6" x14ac:dyDescent="0.2">
      <c r="A189" s="37" t="str">
        <f>"valor mês "&amp;A187</f>
        <v>valor mês Produto 12</v>
      </c>
      <c r="B189" s="38" t="str">
        <f>B187</f>
        <v>Adequação de estudos e documentos de viabilidade técnica, ambiental, econômica e jurídica, com justificativas das alterações da BR-135/316/MA</v>
      </c>
      <c r="C189" s="39"/>
      <c r="D189" s="40"/>
      <c r="E189" s="41"/>
      <c r="F189" s="42">
        <f>F190+F203+F208</f>
        <v>0</v>
      </c>
    </row>
    <row r="190" spans="1:6" x14ac:dyDescent="0.2">
      <c r="A190" s="43">
        <v>1</v>
      </c>
      <c r="B190" s="38" t="s">
        <v>42</v>
      </c>
      <c r="C190" s="39"/>
      <c r="D190" s="40"/>
      <c r="E190" s="41"/>
      <c r="F190" s="42">
        <f>SUM(F191:F202)</f>
        <v>0</v>
      </c>
    </row>
    <row r="191" spans="1:6" x14ac:dyDescent="0.2">
      <c r="A191" s="44"/>
      <c r="B191" s="45" t="s">
        <v>46</v>
      </c>
      <c r="C191" s="39" t="s">
        <v>43</v>
      </c>
      <c r="D191" s="46">
        <v>211.20000000000002</v>
      </c>
      <c r="E191" s="47">
        <f>Premissas!G15</f>
        <v>0</v>
      </c>
      <c r="F191" s="79">
        <f t="shared" ref="F191:F201" si="21">D191*E191</f>
        <v>0</v>
      </c>
    </row>
    <row r="192" spans="1:6" x14ac:dyDescent="0.2">
      <c r="A192" s="44"/>
      <c r="B192" s="45" t="s">
        <v>47</v>
      </c>
      <c r="C192" s="39" t="s">
        <v>43</v>
      </c>
      <c r="D192" s="46">
        <v>105.60000000000001</v>
      </c>
      <c r="E192" s="47">
        <f>Premissas!G16</f>
        <v>0</v>
      </c>
      <c r="F192" s="79">
        <f t="shared" si="21"/>
        <v>0</v>
      </c>
    </row>
    <row r="193" spans="1:6" x14ac:dyDescent="0.2">
      <c r="A193" s="44"/>
      <c r="B193" s="45" t="s">
        <v>48</v>
      </c>
      <c r="C193" s="39" t="s">
        <v>43</v>
      </c>
      <c r="D193" s="46">
        <v>105.60000000000001</v>
      </c>
      <c r="E193" s="47">
        <f>Premissas!G17</f>
        <v>0</v>
      </c>
      <c r="F193" s="79">
        <f t="shared" si="21"/>
        <v>0</v>
      </c>
    </row>
    <row r="194" spans="1:6" x14ac:dyDescent="0.2">
      <c r="A194" s="44"/>
      <c r="B194" s="45" t="s">
        <v>49</v>
      </c>
      <c r="C194" s="39" t="s">
        <v>43</v>
      </c>
      <c r="D194" s="46">
        <v>152.52000000000001</v>
      </c>
      <c r="E194" s="47">
        <f>Premissas!G18</f>
        <v>0</v>
      </c>
      <c r="F194" s="79">
        <f t="shared" si="21"/>
        <v>0</v>
      </c>
    </row>
    <row r="195" spans="1:6" x14ac:dyDescent="0.2">
      <c r="A195" s="44"/>
      <c r="B195" s="45" t="s">
        <v>50</v>
      </c>
      <c r="C195" s="39" t="s">
        <v>43</v>
      </c>
      <c r="D195" s="46">
        <v>117.35999999999999</v>
      </c>
      <c r="E195" s="47">
        <f>Premissas!G19</f>
        <v>0</v>
      </c>
      <c r="F195" s="79">
        <f t="shared" si="21"/>
        <v>0</v>
      </c>
    </row>
    <row r="196" spans="1:6" x14ac:dyDescent="0.2">
      <c r="A196" s="44"/>
      <c r="B196" s="45" t="s">
        <v>51</v>
      </c>
      <c r="C196" s="39" t="s">
        <v>43</v>
      </c>
      <c r="D196" s="46">
        <v>70.44</v>
      </c>
      <c r="E196" s="47">
        <f>Premissas!G20</f>
        <v>0</v>
      </c>
      <c r="F196" s="79">
        <f t="shared" si="21"/>
        <v>0</v>
      </c>
    </row>
    <row r="197" spans="1:6" x14ac:dyDescent="0.2">
      <c r="A197" s="44"/>
      <c r="B197" s="45" t="s">
        <v>52</v>
      </c>
      <c r="C197" s="39" t="s">
        <v>43</v>
      </c>
      <c r="D197" s="46">
        <v>23.52</v>
      </c>
      <c r="E197" s="47">
        <f>Premissas!G21</f>
        <v>0</v>
      </c>
      <c r="F197" s="79">
        <f t="shared" si="21"/>
        <v>0</v>
      </c>
    </row>
    <row r="198" spans="1:6" x14ac:dyDescent="0.2">
      <c r="A198" s="44"/>
      <c r="B198" s="45" t="s">
        <v>53</v>
      </c>
      <c r="C198" s="39" t="s">
        <v>43</v>
      </c>
      <c r="D198" s="46">
        <v>70.44</v>
      </c>
      <c r="E198" s="47">
        <f>Premissas!G22</f>
        <v>0</v>
      </c>
      <c r="F198" s="79">
        <f t="shared" si="21"/>
        <v>0</v>
      </c>
    </row>
    <row r="199" spans="1:6" x14ac:dyDescent="0.2">
      <c r="A199" s="44"/>
      <c r="B199" s="45" t="s">
        <v>54</v>
      </c>
      <c r="C199" s="39" t="s">
        <v>43</v>
      </c>
      <c r="D199" s="46">
        <v>70.44</v>
      </c>
      <c r="E199" s="47">
        <f>Premissas!G23</f>
        <v>0</v>
      </c>
      <c r="F199" s="79">
        <f t="shared" si="21"/>
        <v>0</v>
      </c>
    </row>
    <row r="200" spans="1:6" x14ac:dyDescent="0.2">
      <c r="A200" s="44"/>
      <c r="B200" s="45" t="s">
        <v>55</v>
      </c>
      <c r="C200" s="39" t="s">
        <v>43</v>
      </c>
      <c r="D200" s="46">
        <v>457.56000000000006</v>
      </c>
      <c r="E200" s="47">
        <f>Premissas!G24</f>
        <v>0</v>
      </c>
      <c r="F200" s="79">
        <f t="shared" si="21"/>
        <v>0</v>
      </c>
    </row>
    <row r="201" spans="1:6" x14ac:dyDescent="0.2">
      <c r="A201" s="44"/>
      <c r="B201" s="45" t="s">
        <v>56</v>
      </c>
      <c r="C201" s="39" t="s">
        <v>43</v>
      </c>
      <c r="D201" s="46">
        <v>140.76</v>
      </c>
      <c r="E201" s="47">
        <f>Premissas!G25</f>
        <v>0</v>
      </c>
      <c r="F201" s="79">
        <f t="shared" si="21"/>
        <v>0</v>
      </c>
    </row>
    <row r="202" spans="1:6" x14ac:dyDescent="0.2">
      <c r="A202" s="44"/>
      <c r="B202" s="45"/>
      <c r="C202" s="39"/>
      <c r="D202" s="46"/>
      <c r="E202" s="47"/>
      <c r="F202" s="79"/>
    </row>
    <row r="203" spans="1:6" x14ac:dyDescent="0.2">
      <c r="A203" s="43">
        <v>2</v>
      </c>
      <c r="B203" s="38" t="s">
        <v>73</v>
      </c>
      <c r="C203" s="49"/>
      <c r="D203" s="40"/>
      <c r="E203" s="50"/>
      <c r="F203" s="42">
        <f>SUM(F204:F206)</f>
        <v>0</v>
      </c>
    </row>
    <row r="204" spans="1:6" x14ac:dyDescent="0.2">
      <c r="A204" s="51"/>
      <c r="B204" s="45" t="s">
        <v>76</v>
      </c>
      <c r="C204" s="52" t="s">
        <v>18</v>
      </c>
      <c r="D204" s="53">
        <f>F$190</f>
        <v>0</v>
      </c>
      <c r="E204" s="54">
        <f>Premissas!G56</f>
        <v>0</v>
      </c>
      <c r="F204" s="48">
        <f>D204*E204</f>
        <v>0</v>
      </c>
    </row>
    <row r="205" spans="1:6" x14ac:dyDescent="0.2">
      <c r="A205" s="51"/>
      <c r="B205" s="45" t="s">
        <v>77</v>
      </c>
      <c r="C205" s="52" t="s">
        <v>18</v>
      </c>
      <c r="D205" s="53">
        <f t="shared" ref="D205:D206" si="22">F$190</f>
        <v>0</v>
      </c>
      <c r="E205" s="54">
        <f>Premissas!G70</f>
        <v>0</v>
      </c>
      <c r="F205" s="48">
        <f t="shared" ref="F205:F206" si="23">D205*E205</f>
        <v>0</v>
      </c>
    </row>
    <row r="206" spans="1:6" x14ac:dyDescent="0.2">
      <c r="A206" s="51"/>
      <c r="B206" s="45" t="s">
        <v>78</v>
      </c>
      <c r="C206" s="52" t="s">
        <v>18</v>
      </c>
      <c r="D206" s="53">
        <f t="shared" si="22"/>
        <v>0</v>
      </c>
      <c r="E206" s="54">
        <f>Premissas!G65</f>
        <v>0</v>
      </c>
      <c r="F206" s="48">
        <f t="shared" si="23"/>
        <v>0</v>
      </c>
    </row>
    <row r="207" spans="1:6" x14ac:dyDescent="0.2">
      <c r="A207" s="51"/>
      <c r="B207" s="45"/>
      <c r="C207" s="56"/>
      <c r="D207" s="53"/>
      <c r="E207" s="57"/>
      <c r="F207" s="42"/>
    </row>
    <row r="208" spans="1:6" x14ac:dyDescent="0.2">
      <c r="A208" s="58">
        <v>3</v>
      </c>
      <c r="B208" s="59" t="s">
        <v>9</v>
      </c>
      <c r="C208" s="60" t="s">
        <v>43</v>
      </c>
      <c r="D208" s="61">
        <f>SUM(D191:D201)</f>
        <v>1525.4400000000003</v>
      </c>
      <c r="E208" s="62">
        <f>'Custo Gerencial'!$G$47</f>
        <v>0</v>
      </c>
      <c r="F208" s="63">
        <f>D208*E208</f>
        <v>0</v>
      </c>
    </row>
    <row r="209" spans="1:6" x14ac:dyDescent="0.2">
      <c r="A209" s="51"/>
      <c r="B209" s="45"/>
      <c r="C209" s="56"/>
      <c r="D209" s="53"/>
      <c r="E209" s="57"/>
      <c r="F209" s="48"/>
    </row>
    <row r="210" spans="1:6" ht="12.75" thickBot="1" x14ac:dyDescent="0.25">
      <c r="A210" s="64"/>
      <c r="B210" s="65" t="s">
        <v>137</v>
      </c>
      <c r="C210" s="66" t="s">
        <v>20</v>
      </c>
      <c r="D210" s="67">
        <v>1</v>
      </c>
      <c r="E210" s="68">
        <f>F189</f>
        <v>0</v>
      </c>
      <c r="F210" s="69">
        <f>E210*D210</f>
        <v>0</v>
      </c>
    </row>
    <row r="211" spans="1:6" x14ac:dyDescent="0.2"/>
    <row r="212" spans="1:6" ht="12.75" thickBot="1" x14ac:dyDescent="0.25"/>
    <row r="213" spans="1:6" s="81" customFormat="1" ht="29.25" customHeight="1" x14ac:dyDescent="0.2">
      <c r="A213" s="80" t="s">
        <v>151</v>
      </c>
      <c r="B213" s="224" t="s">
        <v>99</v>
      </c>
      <c r="C213" s="224"/>
      <c r="D213" s="224"/>
      <c r="E213" s="224"/>
      <c r="F213" s="225"/>
    </row>
    <row r="214" spans="1:6" x14ac:dyDescent="0.2">
      <c r="A214" s="33" t="s">
        <v>2</v>
      </c>
      <c r="B214" s="34" t="s">
        <v>4</v>
      </c>
      <c r="C214" s="34" t="s">
        <v>5</v>
      </c>
      <c r="D214" s="34" t="s">
        <v>6</v>
      </c>
      <c r="E214" s="34" t="s">
        <v>39</v>
      </c>
      <c r="F214" s="36" t="s">
        <v>40</v>
      </c>
    </row>
    <row r="215" spans="1:6" x14ac:dyDescent="0.2">
      <c r="A215" s="37" t="str">
        <f>"valor mês "&amp;A213</f>
        <v>valor mês Produto 13</v>
      </c>
      <c r="B215" s="38" t="str">
        <f>B213</f>
        <v>Adequação de estudos e documentos de viabilidade técnica, ambiental, econômica e jurídica, com justificativas das alterações da Prorrogação Antecipada FCA</v>
      </c>
      <c r="C215" s="39"/>
      <c r="D215" s="40"/>
      <c r="E215" s="41"/>
      <c r="F215" s="42">
        <f>F216+F229+F234</f>
        <v>0</v>
      </c>
    </row>
    <row r="216" spans="1:6" x14ac:dyDescent="0.2">
      <c r="A216" s="43">
        <v>1</v>
      </c>
      <c r="B216" s="38" t="s">
        <v>42</v>
      </c>
      <c r="C216" s="39"/>
      <c r="D216" s="40"/>
      <c r="E216" s="41"/>
      <c r="F216" s="42">
        <f>SUM(F217:F228)</f>
        <v>0</v>
      </c>
    </row>
    <row r="217" spans="1:6" x14ac:dyDescent="0.2">
      <c r="A217" s="44"/>
      <c r="B217" s="45" t="s">
        <v>46</v>
      </c>
      <c r="C217" s="39" t="s">
        <v>43</v>
      </c>
      <c r="D217" s="46">
        <v>211.20000000000002</v>
      </c>
      <c r="E217" s="47">
        <f>Premissas!G15</f>
        <v>0</v>
      </c>
      <c r="F217" s="79">
        <f t="shared" ref="F217:F227" si="24">D217*E217</f>
        <v>0</v>
      </c>
    </row>
    <row r="218" spans="1:6" x14ac:dyDescent="0.2">
      <c r="A218" s="44"/>
      <c r="B218" s="45" t="s">
        <v>47</v>
      </c>
      <c r="C218" s="39" t="s">
        <v>43</v>
      </c>
      <c r="D218" s="46">
        <v>105.60000000000001</v>
      </c>
      <c r="E218" s="47">
        <f>Premissas!G16</f>
        <v>0</v>
      </c>
      <c r="F218" s="79">
        <f t="shared" si="24"/>
        <v>0</v>
      </c>
    </row>
    <row r="219" spans="1:6" x14ac:dyDescent="0.2">
      <c r="A219" s="44"/>
      <c r="B219" s="45" t="s">
        <v>48</v>
      </c>
      <c r="C219" s="39" t="s">
        <v>43</v>
      </c>
      <c r="D219" s="46">
        <v>105.60000000000001</v>
      </c>
      <c r="E219" s="47">
        <f>Premissas!G17</f>
        <v>0</v>
      </c>
      <c r="F219" s="79">
        <f t="shared" si="24"/>
        <v>0</v>
      </c>
    </row>
    <row r="220" spans="1:6" x14ac:dyDescent="0.2">
      <c r="A220" s="44"/>
      <c r="B220" s="45" t="s">
        <v>49</v>
      </c>
      <c r="C220" s="39" t="s">
        <v>43</v>
      </c>
      <c r="D220" s="46">
        <v>152.52000000000001</v>
      </c>
      <c r="E220" s="47">
        <f>Premissas!G18</f>
        <v>0</v>
      </c>
      <c r="F220" s="79">
        <f t="shared" si="24"/>
        <v>0</v>
      </c>
    </row>
    <row r="221" spans="1:6" x14ac:dyDescent="0.2">
      <c r="A221" s="44"/>
      <c r="B221" s="45" t="s">
        <v>50</v>
      </c>
      <c r="C221" s="39" t="s">
        <v>43</v>
      </c>
      <c r="D221" s="46">
        <v>117.35999999999999</v>
      </c>
      <c r="E221" s="47">
        <f>Premissas!G19</f>
        <v>0</v>
      </c>
      <c r="F221" s="79">
        <f t="shared" si="24"/>
        <v>0</v>
      </c>
    </row>
    <row r="222" spans="1:6" x14ac:dyDescent="0.2">
      <c r="A222" s="44"/>
      <c r="B222" s="45" t="s">
        <v>51</v>
      </c>
      <c r="C222" s="39" t="s">
        <v>43</v>
      </c>
      <c r="D222" s="46">
        <v>70.44</v>
      </c>
      <c r="E222" s="47">
        <f>Premissas!G20</f>
        <v>0</v>
      </c>
      <c r="F222" s="79">
        <f t="shared" si="24"/>
        <v>0</v>
      </c>
    </row>
    <row r="223" spans="1:6" x14ac:dyDescent="0.2">
      <c r="A223" s="44"/>
      <c r="B223" s="45" t="s">
        <v>52</v>
      </c>
      <c r="C223" s="39" t="s">
        <v>43</v>
      </c>
      <c r="D223" s="46">
        <v>23.52</v>
      </c>
      <c r="E223" s="47">
        <f>Premissas!G21</f>
        <v>0</v>
      </c>
      <c r="F223" s="79">
        <f t="shared" si="24"/>
        <v>0</v>
      </c>
    </row>
    <row r="224" spans="1:6" x14ac:dyDescent="0.2">
      <c r="A224" s="44"/>
      <c r="B224" s="45" t="s">
        <v>53</v>
      </c>
      <c r="C224" s="39" t="s">
        <v>43</v>
      </c>
      <c r="D224" s="46">
        <v>70.44</v>
      </c>
      <c r="E224" s="47">
        <f>Premissas!G22</f>
        <v>0</v>
      </c>
      <c r="F224" s="79">
        <f t="shared" si="24"/>
        <v>0</v>
      </c>
    </row>
    <row r="225" spans="1:6" x14ac:dyDescent="0.2">
      <c r="A225" s="44"/>
      <c r="B225" s="45" t="s">
        <v>54</v>
      </c>
      <c r="C225" s="39" t="s">
        <v>43</v>
      </c>
      <c r="D225" s="46">
        <v>70.44</v>
      </c>
      <c r="E225" s="47">
        <f>Premissas!G23</f>
        <v>0</v>
      </c>
      <c r="F225" s="79">
        <f t="shared" si="24"/>
        <v>0</v>
      </c>
    </row>
    <row r="226" spans="1:6" x14ac:dyDescent="0.2">
      <c r="A226" s="44"/>
      <c r="B226" s="45" t="s">
        <v>55</v>
      </c>
      <c r="C226" s="39" t="s">
        <v>43</v>
      </c>
      <c r="D226" s="46">
        <v>457.56000000000006</v>
      </c>
      <c r="E226" s="47">
        <f>Premissas!G24</f>
        <v>0</v>
      </c>
      <c r="F226" s="79">
        <f t="shared" si="24"/>
        <v>0</v>
      </c>
    </row>
    <row r="227" spans="1:6" x14ac:dyDescent="0.2">
      <c r="A227" s="44"/>
      <c r="B227" s="45" t="s">
        <v>56</v>
      </c>
      <c r="C227" s="39" t="s">
        <v>43</v>
      </c>
      <c r="D227" s="46">
        <v>140.76</v>
      </c>
      <c r="E227" s="47">
        <f>Premissas!G25</f>
        <v>0</v>
      </c>
      <c r="F227" s="79">
        <f t="shared" si="24"/>
        <v>0</v>
      </c>
    </row>
    <row r="228" spans="1:6" x14ac:dyDescent="0.2">
      <c r="A228" s="44"/>
      <c r="B228" s="45"/>
      <c r="C228" s="39"/>
      <c r="D228" s="46"/>
      <c r="E228" s="47"/>
      <c r="F228" s="79"/>
    </row>
    <row r="229" spans="1:6" x14ac:dyDescent="0.2">
      <c r="A229" s="43">
        <v>2</v>
      </c>
      <c r="B229" s="38" t="s">
        <v>73</v>
      </c>
      <c r="C229" s="49"/>
      <c r="D229" s="40"/>
      <c r="E229" s="50"/>
      <c r="F229" s="42">
        <f>SUM(F230:F232)</f>
        <v>0</v>
      </c>
    </row>
    <row r="230" spans="1:6" x14ac:dyDescent="0.2">
      <c r="A230" s="51"/>
      <c r="B230" s="45" t="s">
        <v>76</v>
      </c>
      <c r="C230" s="52" t="s">
        <v>18</v>
      </c>
      <c r="D230" s="53">
        <f>F$216</f>
        <v>0</v>
      </c>
      <c r="E230" s="54">
        <f>Premissas!G56</f>
        <v>0</v>
      </c>
      <c r="F230" s="48">
        <f>D230*E230</f>
        <v>0</v>
      </c>
    </row>
    <row r="231" spans="1:6" x14ac:dyDescent="0.2">
      <c r="A231" s="51"/>
      <c r="B231" s="45" t="s">
        <v>77</v>
      </c>
      <c r="C231" s="52" t="s">
        <v>18</v>
      </c>
      <c r="D231" s="53">
        <f t="shared" ref="D231:D232" si="25">F$216</f>
        <v>0</v>
      </c>
      <c r="E231" s="54">
        <f>Premissas!G70</f>
        <v>0</v>
      </c>
      <c r="F231" s="48">
        <f t="shared" ref="F231:F232" si="26">D231*E231</f>
        <v>0</v>
      </c>
    </row>
    <row r="232" spans="1:6" x14ac:dyDescent="0.2">
      <c r="A232" s="51"/>
      <c r="B232" s="45" t="s">
        <v>78</v>
      </c>
      <c r="C232" s="52" t="s">
        <v>18</v>
      </c>
      <c r="D232" s="53">
        <f t="shared" si="25"/>
        <v>0</v>
      </c>
      <c r="E232" s="54">
        <f>Premissas!G65</f>
        <v>0</v>
      </c>
      <c r="F232" s="48">
        <f t="shared" si="26"/>
        <v>0</v>
      </c>
    </row>
    <row r="233" spans="1:6" x14ac:dyDescent="0.2">
      <c r="A233" s="51"/>
      <c r="B233" s="45"/>
      <c r="C233" s="56"/>
      <c r="D233" s="53"/>
      <c r="E233" s="57"/>
      <c r="F233" s="42"/>
    </row>
    <row r="234" spans="1:6" x14ac:dyDescent="0.2">
      <c r="A234" s="58">
        <v>3</v>
      </c>
      <c r="B234" s="59" t="s">
        <v>9</v>
      </c>
      <c r="C234" s="60" t="s">
        <v>43</v>
      </c>
      <c r="D234" s="61">
        <f>SUM(D217:D227)</f>
        <v>1525.4400000000003</v>
      </c>
      <c r="E234" s="62">
        <f>'Custo Gerencial'!$G$47</f>
        <v>0</v>
      </c>
      <c r="F234" s="63">
        <f>D234*E234</f>
        <v>0</v>
      </c>
    </row>
    <row r="235" spans="1:6" x14ac:dyDescent="0.2">
      <c r="A235" s="51"/>
      <c r="B235" s="45"/>
      <c r="C235" s="56"/>
      <c r="D235" s="53"/>
      <c r="E235" s="57"/>
      <c r="F235" s="48"/>
    </row>
    <row r="236" spans="1:6" ht="12.75" thickBot="1" x14ac:dyDescent="0.25">
      <c r="A236" s="64"/>
      <c r="B236" s="65" t="s">
        <v>137</v>
      </c>
      <c r="C236" s="66" t="s">
        <v>20</v>
      </c>
      <c r="D236" s="67">
        <v>1</v>
      </c>
      <c r="E236" s="68">
        <f>F215</f>
        <v>0</v>
      </c>
      <c r="F236" s="69">
        <f>E236*D236</f>
        <v>0</v>
      </c>
    </row>
    <row r="237" spans="1:6" x14ac:dyDescent="0.2"/>
    <row r="238" spans="1:6" ht="12.75" thickBot="1" x14ac:dyDescent="0.25"/>
    <row r="239" spans="1:6" s="81" customFormat="1" ht="29.25" customHeight="1" x14ac:dyDescent="0.2">
      <c r="A239" s="80" t="s">
        <v>152</v>
      </c>
      <c r="B239" s="224" t="s">
        <v>100</v>
      </c>
      <c r="C239" s="224"/>
      <c r="D239" s="224"/>
      <c r="E239" s="224"/>
      <c r="F239" s="225"/>
    </row>
    <row r="240" spans="1:6" x14ac:dyDescent="0.2">
      <c r="A240" s="33" t="s">
        <v>2</v>
      </c>
      <c r="B240" s="34" t="s">
        <v>4</v>
      </c>
      <c r="C240" s="34" t="s">
        <v>5</v>
      </c>
      <c r="D240" s="34" t="s">
        <v>6</v>
      </c>
      <c r="E240" s="34" t="s">
        <v>39</v>
      </c>
      <c r="F240" s="36" t="s">
        <v>40</v>
      </c>
    </row>
    <row r="241" spans="1:6" x14ac:dyDescent="0.2">
      <c r="A241" s="37" t="str">
        <f>"valor mês "&amp;A239</f>
        <v>valor mês Produto 14</v>
      </c>
      <c r="B241" s="38" t="str">
        <f>B239</f>
        <v>Adequação de estudos e documentos de viabilidade técnica, ambiental, econômica e jurídica, com justificativas das alterações da Prorrogação Antecipada MRS</v>
      </c>
      <c r="C241" s="39"/>
      <c r="D241" s="40"/>
      <c r="E241" s="41"/>
      <c r="F241" s="42">
        <f>F242+F255+F260</f>
        <v>0</v>
      </c>
    </row>
    <row r="242" spans="1:6" x14ac:dyDescent="0.2">
      <c r="A242" s="43">
        <v>1</v>
      </c>
      <c r="B242" s="38" t="s">
        <v>42</v>
      </c>
      <c r="C242" s="39"/>
      <c r="D242" s="40"/>
      <c r="E242" s="41"/>
      <c r="F242" s="42">
        <f>SUM(F243:F254)</f>
        <v>0</v>
      </c>
    </row>
    <row r="243" spans="1:6" x14ac:dyDescent="0.2">
      <c r="A243" s="44"/>
      <c r="B243" s="45" t="s">
        <v>46</v>
      </c>
      <c r="C243" s="39" t="s">
        <v>43</v>
      </c>
      <c r="D243" s="46">
        <v>211.20000000000002</v>
      </c>
      <c r="E243" s="47">
        <f>Premissas!G15</f>
        <v>0</v>
      </c>
      <c r="F243" s="79">
        <f t="shared" ref="F243:F253" si="27">D243*E243</f>
        <v>0</v>
      </c>
    </row>
    <row r="244" spans="1:6" x14ac:dyDescent="0.2">
      <c r="A244" s="44"/>
      <c r="B244" s="45" t="s">
        <v>47</v>
      </c>
      <c r="C244" s="39" t="s">
        <v>43</v>
      </c>
      <c r="D244" s="46">
        <v>105.60000000000001</v>
      </c>
      <c r="E244" s="47">
        <f>Premissas!G16</f>
        <v>0</v>
      </c>
      <c r="F244" s="79">
        <f t="shared" si="27"/>
        <v>0</v>
      </c>
    </row>
    <row r="245" spans="1:6" x14ac:dyDescent="0.2">
      <c r="A245" s="44"/>
      <c r="B245" s="45" t="s">
        <v>48</v>
      </c>
      <c r="C245" s="39" t="s">
        <v>43</v>
      </c>
      <c r="D245" s="46">
        <v>105.60000000000001</v>
      </c>
      <c r="E245" s="47">
        <f>Premissas!G17</f>
        <v>0</v>
      </c>
      <c r="F245" s="79">
        <f t="shared" si="27"/>
        <v>0</v>
      </c>
    </row>
    <row r="246" spans="1:6" x14ac:dyDescent="0.2">
      <c r="A246" s="44"/>
      <c r="B246" s="45" t="s">
        <v>49</v>
      </c>
      <c r="C246" s="39" t="s">
        <v>43</v>
      </c>
      <c r="D246" s="46">
        <v>152.52000000000001</v>
      </c>
      <c r="E246" s="47">
        <f>Premissas!G18</f>
        <v>0</v>
      </c>
      <c r="F246" s="79">
        <f t="shared" si="27"/>
        <v>0</v>
      </c>
    </row>
    <row r="247" spans="1:6" x14ac:dyDescent="0.2">
      <c r="A247" s="44"/>
      <c r="B247" s="45" t="s">
        <v>50</v>
      </c>
      <c r="C247" s="39" t="s">
        <v>43</v>
      </c>
      <c r="D247" s="46">
        <v>117.35999999999999</v>
      </c>
      <c r="E247" s="47">
        <f>Premissas!G19</f>
        <v>0</v>
      </c>
      <c r="F247" s="79">
        <f t="shared" si="27"/>
        <v>0</v>
      </c>
    </row>
    <row r="248" spans="1:6" x14ac:dyDescent="0.2">
      <c r="A248" s="44"/>
      <c r="B248" s="45" t="s">
        <v>51</v>
      </c>
      <c r="C248" s="39" t="s">
        <v>43</v>
      </c>
      <c r="D248" s="46">
        <v>70.44</v>
      </c>
      <c r="E248" s="47">
        <f>Premissas!G20</f>
        <v>0</v>
      </c>
      <c r="F248" s="79">
        <f t="shared" si="27"/>
        <v>0</v>
      </c>
    </row>
    <row r="249" spans="1:6" x14ac:dyDescent="0.2">
      <c r="A249" s="44"/>
      <c r="B249" s="45" t="s">
        <v>52</v>
      </c>
      <c r="C249" s="39" t="s">
        <v>43</v>
      </c>
      <c r="D249" s="46">
        <v>23.52</v>
      </c>
      <c r="E249" s="47">
        <f>Premissas!G21</f>
        <v>0</v>
      </c>
      <c r="F249" s="79">
        <f t="shared" si="27"/>
        <v>0</v>
      </c>
    </row>
    <row r="250" spans="1:6" x14ac:dyDescent="0.2">
      <c r="A250" s="44"/>
      <c r="B250" s="45" t="s">
        <v>53</v>
      </c>
      <c r="C250" s="39" t="s">
        <v>43</v>
      </c>
      <c r="D250" s="46">
        <v>70.44</v>
      </c>
      <c r="E250" s="47">
        <f>Premissas!G22</f>
        <v>0</v>
      </c>
      <c r="F250" s="79">
        <f t="shared" si="27"/>
        <v>0</v>
      </c>
    </row>
    <row r="251" spans="1:6" x14ac:dyDescent="0.2">
      <c r="A251" s="44"/>
      <c r="B251" s="45" t="s">
        <v>54</v>
      </c>
      <c r="C251" s="39" t="s">
        <v>43</v>
      </c>
      <c r="D251" s="46">
        <v>70.44</v>
      </c>
      <c r="E251" s="47">
        <f>Premissas!G23</f>
        <v>0</v>
      </c>
      <c r="F251" s="79">
        <f t="shared" si="27"/>
        <v>0</v>
      </c>
    </row>
    <row r="252" spans="1:6" x14ac:dyDescent="0.2">
      <c r="A252" s="44"/>
      <c r="B252" s="45" t="s">
        <v>55</v>
      </c>
      <c r="C252" s="39" t="s">
        <v>43</v>
      </c>
      <c r="D252" s="46">
        <v>457.56000000000006</v>
      </c>
      <c r="E252" s="47">
        <f>Premissas!G24</f>
        <v>0</v>
      </c>
      <c r="F252" s="79">
        <f t="shared" si="27"/>
        <v>0</v>
      </c>
    </row>
    <row r="253" spans="1:6" x14ac:dyDescent="0.2">
      <c r="A253" s="44"/>
      <c r="B253" s="45" t="s">
        <v>56</v>
      </c>
      <c r="C253" s="39" t="s">
        <v>43</v>
      </c>
      <c r="D253" s="46">
        <v>140.76</v>
      </c>
      <c r="E253" s="47">
        <f>Premissas!G25</f>
        <v>0</v>
      </c>
      <c r="F253" s="79">
        <f t="shared" si="27"/>
        <v>0</v>
      </c>
    </row>
    <row r="254" spans="1:6" x14ac:dyDescent="0.2">
      <c r="A254" s="44"/>
      <c r="B254" s="45"/>
      <c r="C254" s="39"/>
      <c r="D254" s="46"/>
      <c r="E254" s="47"/>
      <c r="F254" s="79"/>
    </row>
    <row r="255" spans="1:6" x14ac:dyDescent="0.2">
      <c r="A255" s="43">
        <v>2</v>
      </c>
      <c r="B255" s="38" t="s">
        <v>73</v>
      </c>
      <c r="C255" s="49"/>
      <c r="D255" s="40"/>
      <c r="E255" s="50"/>
      <c r="F255" s="42">
        <f>SUM(F256:F258)</f>
        <v>0</v>
      </c>
    </row>
    <row r="256" spans="1:6" x14ac:dyDescent="0.2">
      <c r="A256" s="51"/>
      <c r="B256" s="45" t="s">
        <v>76</v>
      </c>
      <c r="C256" s="52" t="s">
        <v>18</v>
      </c>
      <c r="D256" s="53">
        <f>F$242</f>
        <v>0</v>
      </c>
      <c r="E256" s="54">
        <f>Premissas!G56</f>
        <v>0</v>
      </c>
      <c r="F256" s="48">
        <f>D256*E256</f>
        <v>0</v>
      </c>
    </row>
    <row r="257" spans="1:6" x14ac:dyDescent="0.2">
      <c r="A257" s="51"/>
      <c r="B257" s="45" t="s">
        <v>77</v>
      </c>
      <c r="C257" s="52" t="s">
        <v>18</v>
      </c>
      <c r="D257" s="53">
        <f t="shared" ref="D257:D258" si="28">F$242</f>
        <v>0</v>
      </c>
      <c r="E257" s="54">
        <f>Premissas!G70</f>
        <v>0</v>
      </c>
      <c r="F257" s="48">
        <f t="shared" ref="F257:F258" si="29">D257*E257</f>
        <v>0</v>
      </c>
    </row>
    <row r="258" spans="1:6" x14ac:dyDescent="0.2">
      <c r="A258" s="51"/>
      <c r="B258" s="45" t="s">
        <v>78</v>
      </c>
      <c r="C258" s="52" t="s">
        <v>18</v>
      </c>
      <c r="D258" s="53">
        <f t="shared" si="28"/>
        <v>0</v>
      </c>
      <c r="E258" s="54">
        <f>Premissas!G65</f>
        <v>0</v>
      </c>
      <c r="F258" s="48">
        <f t="shared" si="29"/>
        <v>0</v>
      </c>
    </row>
    <row r="259" spans="1:6" x14ac:dyDescent="0.2">
      <c r="A259" s="51"/>
      <c r="B259" s="45"/>
      <c r="C259" s="56"/>
      <c r="D259" s="53"/>
      <c r="E259" s="57"/>
      <c r="F259" s="42"/>
    </row>
    <row r="260" spans="1:6" x14ac:dyDescent="0.2">
      <c r="A260" s="58">
        <v>3</v>
      </c>
      <c r="B260" s="59" t="s">
        <v>9</v>
      </c>
      <c r="C260" s="60" t="s">
        <v>43</v>
      </c>
      <c r="D260" s="61">
        <f>SUM(D243:D253)</f>
        <v>1525.4400000000003</v>
      </c>
      <c r="E260" s="62">
        <f>'Custo Gerencial'!$G$47</f>
        <v>0</v>
      </c>
      <c r="F260" s="63">
        <f>D260*E260</f>
        <v>0</v>
      </c>
    </row>
    <row r="261" spans="1:6" x14ac:dyDescent="0.2">
      <c r="A261" s="51"/>
      <c r="B261" s="45"/>
      <c r="C261" s="56"/>
      <c r="D261" s="53"/>
      <c r="E261" s="57"/>
      <c r="F261" s="48"/>
    </row>
    <row r="262" spans="1:6" ht="12.75" thickBot="1" x14ac:dyDescent="0.25">
      <c r="A262" s="64"/>
      <c r="B262" s="65" t="s">
        <v>137</v>
      </c>
      <c r="C262" s="66" t="s">
        <v>20</v>
      </c>
      <c r="D262" s="67">
        <v>1</v>
      </c>
      <c r="E262" s="68">
        <f>F241</f>
        <v>0</v>
      </c>
      <c r="F262" s="69">
        <f>E262*D262</f>
        <v>0</v>
      </c>
    </row>
  </sheetData>
  <mergeCells count="13">
    <mergeCell ref="A1:B1"/>
    <mergeCell ref="C1:E1"/>
    <mergeCell ref="B31:F31"/>
    <mergeCell ref="B213:F213"/>
    <mergeCell ref="B239:F239"/>
    <mergeCell ref="B5:F5"/>
    <mergeCell ref="B57:F57"/>
    <mergeCell ref="B83:F83"/>
    <mergeCell ref="B109:F109"/>
    <mergeCell ref="B135:F135"/>
    <mergeCell ref="B161:F161"/>
    <mergeCell ref="B187:F187"/>
    <mergeCell ref="A3:F3"/>
  </mergeCells>
  <printOptions horizontalCentered="1"/>
  <pageMargins left="0.39370078740157483" right="0.39370078740157483" top="1.1811023622047245" bottom="0.59055118110236227" header="0.39370078740157483" footer="0.39370078740157483"/>
  <pageSetup paperSize="9" scale="50" firstPageNumber="0" fitToHeight="0" orientation="portrait" r:id="rId1"/>
  <headerFooter alignWithMargins="0">
    <oddFooter>&amp;A</oddFooter>
  </headerFooter>
  <rowBreaks count="2" manualBreakCount="2">
    <brk id="30" max="5" man="1"/>
    <brk id="238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03A8F-6F50-4B45-A6B7-09A0CDBCF54A}">
  <sheetPr>
    <tabColor theme="4" tint="-0.249977111117893"/>
  </sheetPr>
  <dimension ref="A1:F132"/>
  <sheetViews>
    <sheetView showGridLines="0" view="pageBreakPreview" topLeftCell="A2" zoomScale="90" zoomScaleNormal="85" zoomScaleSheetLayoutView="90" zoomScalePageLayoutView="85" workbookViewId="0">
      <selection activeCell="E126" sqref="E126"/>
    </sheetView>
  </sheetViews>
  <sheetFormatPr defaultColWidth="0" defaultRowHeight="12" zeroHeight="1" x14ac:dyDescent="0.2"/>
  <cols>
    <col min="1" max="1" width="12.42578125" style="78" customWidth="1"/>
    <col min="2" max="2" width="72.5703125" style="78" customWidth="1"/>
    <col min="3" max="3" width="12.7109375" style="78" customWidth="1"/>
    <col min="4" max="4" width="13.5703125" style="25" customWidth="1"/>
    <col min="5" max="5" width="14.42578125" style="25" customWidth="1"/>
    <col min="6" max="6" width="15.140625" style="25" customWidth="1"/>
    <col min="7" max="16384" width="8.7109375" style="25" hidden="1"/>
  </cols>
  <sheetData>
    <row r="1" spans="1:6" ht="12.75" thickBot="1" x14ac:dyDescent="0.25">
      <c r="A1" s="220" t="s">
        <v>38</v>
      </c>
      <c r="B1" s="221"/>
      <c r="C1" s="222"/>
      <c r="D1" s="222"/>
      <c r="E1" s="222"/>
      <c r="F1" s="24"/>
    </row>
    <row r="2" spans="1:6" ht="19.899999999999999" customHeight="1" x14ac:dyDescent="0.2">
      <c r="A2" s="29"/>
      <c r="B2" s="30"/>
      <c r="C2" s="30"/>
      <c r="D2" s="30"/>
      <c r="E2" s="31"/>
    </row>
    <row r="3" spans="1:6" ht="35.450000000000003" customHeight="1" x14ac:dyDescent="0.2">
      <c r="A3" s="228" t="s">
        <v>123</v>
      </c>
      <c r="B3" s="228"/>
      <c r="C3" s="228"/>
      <c r="D3" s="228"/>
      <c r="E3" s="228"/>
      <c r="F3" s="228"/>
    </row>
    <row r="4" spans="1:6" ht="19.899999999999999" customHeight="1" thickBot="1" x14ac:dyDescent="0.25">
      <c r="A4" s="76"/>
      <c r="B4" s="76"/>
      <c r="C4" s="76"/>
      <c r="D4" s="76"/>
      <c r="E4" s="76"/>
      <c r="F4" s="76"/>
    </row>
    <row r="5" spans="1:6" ht="31.5" customHeight="1" x14ac:dyDescent="0.2">
      <c r="A5" s="32" t="s">
        <v>153</v>
      </c>
      <c r="B5" s="216" t="s">
        <v>102</v>
      </c>
      <c r="C5" s="216"/>
      <c r="D5" s="216"/>
      <c r="E5" s="216"/>
      <c r="F5" s="217"/>
    </row>
    <row r="6" spans="1:6" ht="19.899999999999999" customHeight="1" x14ac:dyDescent="0.2">
      <c r="A6" s="33" t="s">
        <v>2</v>
      </c>
      <c r="B6" s="34" t="s">
        <v>4</v>
      </c>
      <c r="C6" s="34" t="s">
        <v>5</v>
      </c>
      <c r="D6" s="34" t="s">
        <v>6</v>
      </c>
      <c r="E6" s="34" t="s">
        <v>39</v>
      </c>
      <c r="F6" s="36" t="s">
        <v>40</v>
      </c>
    </row>
    <row r="7" spans="1:6" x14ac:dyDescent="0.2">
      <c r="A7" s="37" t="str">
        <f>"valor mês "&amp;A5</f>
        <v>valor mês Produto 15</v>
      </c>
      <c r="B7" s="38" t="str">
        <f>B5</f>
        <v>Adequação de estudos e documentos de viabilidade técnica, ambiental, econômica e jurídica, com justificativas das alterações da BR-381/262/MG/ES</v>
      </c>
      <c r="C7" s="39"/>
      <c r="D7" s="40"/>
      <c r="E7" s="41"/>
      <c r="F7" s="42">
        <f>F8+F21+F26</f>
        <v>0</v>
      </c>
    </row>
    <row r="8" spans="1:6" x14ac:dyDescent="0.2">
      <c r="A8" s="43">
        <v>1</v>
      </c>
      <c r="B8" s="38" t="s">
        <v>42</v>
      </c>
      <c r="C8" s="39"/>
      <c r="D8" s="40"/>
      <c r="E8" s="41"/>
      <c r="F8" s="42">
        <f>SUM(F9:F20)</f>
        <v>0</v>
      </c>
    </row>
    <row r="9" spans="1:6" x14ac:dyDescent="0.2">
      <c r="A9" s="44"/>
      <c r="B9" s="45" t="s">
        <v>46</v>
      </c>
      <c r="C9" s="39" t="s">
        <v>43</v>
      </c>
      <c r="D9" s="46">
        <v>281.64</v>
      </c>
      <c r="E9" s="47">
        <f>Premissas!G15</f>
        <v>0</v>
      </c>
      <c r="F9" s="48">
        <f>D9*E9</f>
        <v>0</v>
      </c>
    </row>
    <row r="10" spans="1:6" x14ac:dyDescent="0.2">
      <c r="A10" s="44"/>
      <c r="B10" s="45" t="s">
        <v>47</v>
      </c>
      <c r="C10" s="39" t="s">
        <v>43</v>
      </c>
      <c r="D10" s="46">
        <v>140.76</v>
      </c>
      <c r="E10" s="47">
        <f>Premissas!G16</f>
        <v>0</v>
      </c>
      <c r="F10" s="48">
        <f t="shared" ref="F10:F19" si="0">D10*E10</f>
        <v>0</v>
      </c>
    </row>
    <row r="11" spans="1:6" x14ac:dyDescent="0.2">
      <c r="A11" s="44"/>
      <c r="B11" s="45" t="s">
        <v>48</v>
      </c>
      <c r="C11" s="39" t="s">
        <v>43</v>
      </c>
      <c r="D11" s="46">
        <v>140.76</v>
      </c>
      <c r="E11" s="47">
        <f>Premissas!G17</f>
        <v>0</v>
      </c>
      <c r="F11" s="48">
        <f t="shared" si="0"/>
        <v>0</v>
      </c>
    </row>
    <row r="12" spans="1:6" x14ac:dyDescent="0.2">
      <c r="A12" s="44"/>
      <c r="B12" s="45" t="s">
        <v>49</v>
      </c>
      <c r="C12" s="39" t="s">
        <v>43</v>
      </c>
      <c r="D12" s="46">
        <v>211.20000000000002</v>
      </c>
      <c r="E12" s="47">
        <f>Premissas!G18</f>
        <v>0</v>
      </c>
      <c r="F12" s="48">
        <f t="shared" si="0"/>
        <v>0</v>
      </c>
    </row>
    <row r="13" spans="1:6" x14ac:dyDescent="0.2">
      <c r="A13" s="44"/>
      <c r="B13" s="45" t="s">
        <v>50</v>
      </c>
      <c r="C13" s="39" t="s">
        <v>43</v>
      </c>
      <c r="D13" s="46">
        <v>140.76</v>
      </c>
      <c r="E13" s="47">
        <f>Premissas!G19</f>
        <v>0</v>
      </c>
      <c r="F13" s="48">
        <f t="shared" si="0"/>
        <v>0</v>
      </c>
    </row>
    <row r="14" spans="1:6" x14ac:dyDescent="0.2">
      <c r="A14" s="44"/>
      <c r="B14" s="45" t="s">
        <v>51</v>
      </c>
      <c r="C14" s="39" t="s">
        <v>43</v>
      </c>
      <c r="D14" s="46">
        <v>70.44</v>
      </c>
      <c r="E14" s="47">
        <f>Premissas!G20</f>
        <v>0</v>
      </c>
      <c r="F14" s="48">
        <f t="shared" si="0"/>
        <v>0</v>
      </c>
    </row>
    <row r="15" spans="1:6" x14ac:dyDescent="0.2">
      <c r="A15" s="44"/>
      <c r="B15" s="45" t="s">
        <v>52</v>
      </c>
      <c r="C15" s="39" t="s">
        <v>43</v>
      </c>
      <c r="D15" s="46">
        <v>23.52</v>
      </c>
      <c r="E15" s="47">
        <f>Premissas!G21</f>
        <v>0</v>
      </c>
      <c r="F15" s="48">
        <f t="shared" si="0"/>
        <v>0</v>
      </c>
    </row>
    <row r="16" spans="1:6" x14ac:dyDescent="0.2">
      <c r="A16" s="44"/>
      <c r="B16" s="45" t="s">
        <v>53</v>
      </c>
      <c r="C16" s="39" t="s">
        <v>43</v>
      </c>
      <c r="D16" s="46">
        <v>70.44</v>
      </c>
      <c r="E16" s="47">
        <f>Premissas!G22</f>
        <v>0</v>
      </c>
      <c r="F16" s="48">
        <f t="shared" si="0"/>
        <v>0</v>
      </c>
    </row>
    <row r="17" spans="1:6" x14ac:dyDescent="0.2">
      <c r="A17" s="44"/>
      <c r="B17" s="45" t="s">
        <v>54</v>
      </c>
      <c r="C17" s="39" t="s">
        <v>43</v>
      </c>
      <c r="D17" s="46">
        <v>70.44</v>
      </c>
      <c r="E17" s="47">
        <f>Premissas!G23</f>
        <v>0</v>
      </c>
      <c r="F17" s="48">
        <f t="shared" si="0"/>
        <v>0</v>
      </c>
    </row>
    <row r="18" spans="1:6" x14ac:dyDescent="0.2">
      <c r="A18" s="44"/>
      <c r="B18" s="45" t="s">
        <v>55</v>
      </c>
      <c r="C18" s="39" t="s">
        <v>43</v>
      </c>
      <c r="D18" s="46">
        <v>516.24</v>
      </c>
      <c r="E18" s="47">
        <f>Premissas!G24</f>
        <v>0</v>
      </c>
      <c r="F18" s="48">
        <f t="shared" si="0"/>
        <v>0</v>
      </c>
    </row>
    <row r="19" spans="1:6" x14ac:dyDescent="0.2">
      <c r="A19" s="44"/>
      <c r="B19" s="45" t="s">
        <v>56</v>
      </c>
      <c r="C19" s="39" t="s">
        <v>43</v>
      </c>
      <c r="D19" s="46">
        <v>140.76</v>
      </c>
      <c r="E19" s="47">
        <f>Premissas!G25</f>
        <v>0</v>
      </c>
      <c r="F19" s="48">
        <f t="shared" si="0"/>
        <v>0</v>
      </c>
    </row>
    <row r="20" spans="1:6" x14ac:dyDescent="0.2">
      <c r="A20" s="44"/>
      <c r="B20" s="45"/>
      <c r="C20" s="39"/>
      <c r="D20" s="46"/>
      <c r="E20" s="47"/>
      <c r="F20" s="48"/>
    </row>
    <row r="21" spans="1:6" x14ac:dyDescent="0.2">
      <c r="A21" s="43">
        <v>2</v>
      </c>
      <c r="B21" s="38" t="s">
        <v>73</v>
      </c>
      <c r="C21" s="49"/>
      <c r="D21" s="40"/>
      <c r="E21" s="50"/>
      <c r="F21" s="42">
        <f>SUM(F22:F24)</f>
        <v>0</v>
      </c>
    </row>
    <row r="22" spans="1:6" s="55" customFormat="1" x14ac:dyDescent="0.2">
      <c r="A22" s="51"/>
      <c r="B22" s="45" t="s">
        <v>76</v>
      </c>
      <c r="C22" s="52" t="s">
        <v>18</v>
      </c>
      <c r="D22" s="53">
        <f>F$8</f>
        <v>0</v>
      </c>
      <c r="E22" s="54">
        <f>Premissas!G56</f>
        <v>0</v>
      </c>
      <c r="F22" s="48">
        <f>D22*E22</f>
        <v>0</v>
      </c>
    </row>
    <row r="23" spans="1:6" s="55" customFormat="1" x14ac:dyDescent="0.2">
      <c r="A23" s="51"/>
      <c r="B23" s="45" t="s">
        <v>77</v>
      </c>
      <c r="C23" s="52" t="s">
        <v>18</v>
      </c>
      <c r="D23" s="53">
        <f t="shared" ref="D23:D24" si="1">F$8</f>
        <v>0</v>
      </c>
      <c r="E23" s="54">
        <f>Premissas!G70</f>
        <v>0</v>
      </c>
      <c r="F23" s="48">
        <f t="shared" ref="F23:F24" si="2">D23*E23</f>
        <v>0</v>
      </c>
    </row>
    <row r="24" spans="1:6" s="55" customFormat="1" x14ac:dyDescent="0.2">
      <c r="A24" s="51"/>
      <c r="B24" s="45" t="s">
        <v>78</v>
      </c>
      <c r="C24" s="52" t="s">
        <v>18</v>
      </c>
      <c r="D24" s="53">
        <f t="shared" si="1"/>
        <v>0</v>
      </c>
      <c r="E24" s="54">
        <f>Premissas!G65</f>
        <v>0</v>
      </c>
      <c r="F24" s="48">
        <f t="shared" si="2"/>
        <v>0</v>
      </c>
    </row>
    <row r="25" spans="1:6" s="55" customFormat="1" x14ac:dyDescent="0.2">
      <c r="A25" s="51"/>
      <c r="B25" s="45"/>
      <c r="C25" s="56"/>
      <c r="D25" s="53"/>
      <c r="E25" s="54"/>
      <c r="F25" s="48"/>
    </row>
    <row r="26" spans="1:6" s="55" customFormat="1" x14ac:dyDescent="0.2">
      <c r="A26" s="58" t="s">
        <v>44</v>
      </c>
      <c r="B26" s="59" t="s">
        <v>9</v>
      </c>
      <c r="C26" s="60" t="s">
        <v>43</v>
      </c>
      <c r="D26" s="61">
        <f>SUM(D9:D19)</f>
        <v>1806.96</v>
      </c>
      <c r="E26" s="62">
        <f>'Custo Gerencial'!$G$47</f>
        <v>0</v>
      </c>
      <c r="F26" s="63">
        <f>D26*E26</f>
        <v>0</v>
      </c>
    </row>
    <row r="27" spans="1:6" s="55" customFormat="1" x14ac:dyDescent="0.2">
      <c r="A27" s="51"/>
      <c r="B27" s="45"/>
      <c r="C27" s="56"/>
      <c r="D27" s="53"/>
      <c r="E27" s="57"/>
      <c r="F27" s="48"/>
    </row>
    <row r="28" spans="1:6" s="55" customFormat="1" ht="19.899999999999999" customHeight="1" thickBot="1" x14ac:dyDescent="0.25">
      <c r="A28" s="64"/>
      <c r="B28" s="65" t="s">
        <v>137</v>
      </c>
      <c r="C28" s="66" t="s">
        <v>20</v>
      </c>
      <c r="D28" s="67">
        <v>1</v>
      </c>
      <c r="E28" s="68">
        <f>F7</f>
        <v>0</v>
      </c>
      <c r="F28" s="69">
        <f>E28*D28</f>
        <v>0</v>
      </c>
    </row>
    <row r="29" spans="1:6" ht="19.899999999999999" customHeight="1" x14ac:dyDescent="0.2">
      <c r="A29" s="76"/>
      <c r="B29" s="76"/>
      <c r="C29" s="76"/>
      <c r="D29" s="76"/>
      <c r="E29" s="76"/>
      <c r="F29" s="76"/>
    </row>
    <row r="30" spans="1:6" ht="12.75" thickBot="1" x14ac:dyDescent="0.25"/>
    <row r="31" spans="1:6" ht="32.25" customHeight="1" x14ac:dyDescent="0.2">
      <c r="A31" s="32" t="s">
        <v>154</v>
      </c>
      <c r="B31" s="216" t="s">
        <v>103</v>
      </c>
      <c r="C31" s="216"/>
      <c r="D31" s="216"/>
      <c r="E31" s="216"/>
      <c r="F31" s="217"/>
    </row>
    <row r="32" spans="1:6" x14ac:dyDescent="0.2">
      <c r="A32" s="33" t="s">
        <v>2</v>
      </c>
      <c r="B32" s="34" t="s">
        <v>4</v>
      </c>
      <c r="C32" s="34" t="s">
        <v>5</v>
      </c>
      <c r="D32" s="34" t="s">
        <v>6</v>
      </c>
      <c r="E32" s="34" t="s">
        <v>39</v>
      </c>
      <c r="F32" s="36" t="s">
        <v>40</v>
      </c>
    </row>
    <row r="33" spans="1:6" x14ac:dyDescent="0.2">
      <c r="A33" s="37" t="str">
        <f>"valor mês "&amp;A31</f>
        <v>valor mês Produto 16</v>
      </c>
      <c r="B33" s="38" t="str">
        <f>B31</f>
        <v>Adequação de estudos e documentos de viabilidade técnica, ambiental, econômica e jurídica, com justificativas das alterações da BR-116/101/SP/RJ (Dutra)</v>
      </c>
      <c r="C33" s="39"/>
      <c r="D33" s="40"/>
      <c r="E33" s="41"/>
      <c r="F33" s="42">
        <f>F34+F47+F52</f>
        <v>0</v>
      </c>
    </row>
    <row r="34" spans="1:6" x14ac:dyDescent="0.2">
      <c r="A34" s="43">
        <v>1</v>
      </c>
      <c r="B34" s="38" t="s">
        <v>42</v>
      </c>
      <c r="C34" s="39"/>
      <c r="D34" s="40"/>
      <c r="E34" s="41"/>
      <c r="F34" s="42">
        <f>SUM(F35:F46)</f>
        <v>0</v>
      </c>
    </row>
    <row r="35" spans="1:6" x14ac:dyDescent="0.2">
      <c r="A35" s="44"/>
      <c r="B35" s="45" t="s">
        <v>46</v>
      </c>
      <c r="C35" s="39" t="s">
        <v>43</v>
      </c>
      <c r="D35" s="46">
        <v>281.64</v>
      </c>
      <c r="E35" s="47">
        <f>Premissas!G15</f>
        <v>0</v>
      </c>
      <c r="F35" s="48">
        <f>D35*E35</f>
        <v>0</v>
      </c>
    </row>
    <row r="36" spans="1:6" x14ac:dyDescent="0.2">
      <c r="A36" s="44"/>
      <c r="B36" s="45" t="s">
        <v>47</v>
      </c>
      <c r="C36" s="39" t="s">
        <v>43</v>
      </c>
      <c r="D36" s="46">
        <v>140.76</v>
      </c>
      <c r="E36" s="47">
        <f>Premissas!G16</f>
        <v>0</v>
      </c>
      <c r="F36" s="48">
        <f t="shared" ref="F36:F45" si="3">D36*E36</f>
        <v>0</v>
      </c>
    </row>
    <row r="37" spans="1:6" x14ac:dyDescent="0.2">
      <c r="A37" s="44"/>
      <c r="B37" s="45" t="s">
        <v>48</v>
      </c>
      <c r="C37" s="39" t="s">
        <v>43</v>
      </c>
      <c r="D37" s="46">
        <v>140.76</v>
      </c>
      <c r="E37" s="47">
        <f>Premissas!G17</f>
        <v>0</v>
      </c>
      <c r="F37" s="48">
        <f t="shared" si="3"/>
        <v>0</v>
      </c>
    </row>
    <row r="38" spans="1:6" x14ac:dyDescent="0.2">
      <c r="A38" s="44"/>
      <c r="B38" s="45" t="s">
        <v>49</v>
      </c>
      <c r="C38" s="39" t="s">
        <v>43</v>
      </c>
      <c r="D38" s="46">
        <v>211.20000000000002</v>
      </c>
      <c r="E38" s="47">
        <f>Premissas!G18</f>
        <v>0</v>
      </c>
      <c r="F38" s="48">
        <f t="shared" si="3"/>
        <v>0</v>
      </c>
    </row>
    <row r="39" spans="1:6" x14ac:dyDescent="0.2">
      <c r="A39" s="44"/>
      <c r="B39" s="45" t="s">
        <v>50</v>
      </c>
      <c r="C39" s="39" t="s">
        <v>43</v>
      </c>
      <c r="D39" s="46">
        <v>140.76</v>
      </c>
      <c r="E39" s="47">
        <f>Premissas!G19</f>
        <v>0</v>
      </c>
      <c r="F39" s="48">
        <f t="shared" si="3"/>
        <v>0</v>
      </c>
    </row>
    <row r="40" spans="1:6" x14ac:dyDescent="0.2">
      <c r="A40" s="44"/>
      <c r="B40" s="45" t="s">
        <v>51</v>
      </c>
      <c r="C40" s="39" t="s">
        <v>43</v>
      </c>
      <c r="D40" s="46">
        <v>70.44</v>
      </c>
      <c r="E40" s="47">
        <f>Premissas!G20</f>
        <v>0</v>
      </c>
      <c r="F40" s="48">
        <f t="shared" si="3"/>
        <v>0</v>
      </c>
    </row>
    <row r="41" spans="1:6" x14ac:dyDescent="0.2">
      <c r="A41" s="44"/>
      <c r="B41" s="45" t="s">
        <v>52</v>
      </c>
      <c r="C41" s="39" t="s">
        <v>43</v>
      </c>
      <c r="D41" s="46">
        <v>23.52</v>
      </c>
      <c r="E41" s="47">
        <f>Premissas!G21</f>
        <v>0</v>
      </c>
      <c r="F41" s="48">
        <f t="shared" si="3"/>
        <v>0</v>
      </c>
    </row>
    <row r="42" spans="1:6" x14ac:dyDescent="0.2">
      <c r="A42" s="44"/>
      <c r="B42" s="45" t="s">
        <v>53</v>
      </c>
      <c r="C42" s="39" t="s">
        <v>43</v>
      </c>
      <c r="D42" s="46">
        <v>70.44</v>
      </c>
      <c r="E42" s="47">
        <f>Premissas!G22</f>
        <v>0</v>
      </c>
      <c r="F42" s="48">
        <f t="shared" si="3"/>
        <v>0</v>
      </c>
    </row>
    <row r="43" spans="1:6" x14ac:dyDescent="0.2">
      <c r="A43" s="44"/>
      <c r="B43" s="45" t="s">
        <v>54</v>
      </c>
      <c r="C43" s="39" t="s">
        <v>43</v>
      </c>
      <c r="D43" s="46">
        <v>70.44</v>
      </c>
      <c r="E43" s="47">
        <f>Premissas!G23</f>
        <v>0</v>
      </c>
      <c r="F43" s="48">
        <f t="shared" si="3"/>
        <v>0</v>
      </c>
    </row>
    <row r="44" spans="1:6" x14ac:dyDescent="0.2">
      <c r="A44" s="44"/>
      <c r="B44" s="45" t="s">
        <v>55</v>
      </c>
      <c r="C44" s="39" t="s">
        <v>43</v>
      </c>
      <c r="D44" s="46">
        <v>516.24</v>
      </c>
      <c r="E44" s="47">
        <f>Premissas!G24</f>
        <v>0</v>
      </c>
      <c r="F44" s="48">
        <f t="shared" si="3"/>
        <v>0</v>
      </c>
    </row>
    <row r="45" spans="1:6" x14ac:dyDescent="0.2">
      <c r="A45" s="44"/>
      <c r="B45" s="45" t="s">
        <v>56</v>
      </c>
      <c r="C45" s="39" t="s">
        <v>43</v>
      </c>
      <c r="D45" s="46">
        <v>140.76</v>
      </c>
      <c r="E45" s="47">
        <f>Premissas!G25</f>
        <v>0</v>
      </c>
      <c r="F45" s="48">
        <f t="shared" si="3"/>
        <v>0</v>
      </c>
    </row>
    <row r="46" spans="1:6" x14ac:dyDescent="0.2">
      <c r="A46" s="44"/>
      <c r="B46" s="45"/>
      <c r="C46" s="39"/>
      <c r="D46" s="46"/>
      <c r="E46" s="47"/>
      <c r="F46" s="48"/>
    </row>
    <row r="47" spans="1:6" x14ac:dyDescent="0.2">
      <c r="A47" s="43">
        <v>2</v>
      </c>
      <c r="B47" s="38" t="s">
        <v>73</v>
      </c>
      <c r="C47" s="49"/>
      <c r="D47" s="40"/>
      <c r="E47" s="50"/>
      <c r="F47" s="42">
        <f>SUM(F48:F50)</f>
        <v>0</v>
      </c>
    </row>
    <row r="48" spans="1:6" x14ac:dyDescent="0.2">
      <c r="A48" s="51"/>
      <c r="B48" s="45" t="s">
        <v>76</v>
      </c>
      <c r="C48" s="52" t="s">
        <v>18</v>
      </c>
      <c r="D48" s="53">
        <f>F$34</f>
        <v>0</v>
      </c>
      <c r="E48" s="54">
        <f>Premissas!G56</f>
        <v>0</v>
      </c>
      <c r="F48" s="48">
        <f>D48*E48</f>
        <v>0</v>
      </c>
    </row>
    <row r="49" spans="1:6" x14ac:dyDescent="0.2">
      <c r="A49" s="51"/>
      <c r="B49" s="45" t="s">
        <v>77</v>
      </c>
      <c r="C49" s="52" t="s">
        <v>18</v>
      </c>
      <c r="D49" s="53">
        <f t="shared" ref="D49:D50" si="4">F$34</f>
        <v>0</v>
      </c>
      <c r="E49" s="54">
        <f>Premissas!G70</f>
        <v>0</v>
      </c>
      <c r="F49" s="48">
        <f t="shared" ref="F49:F50" si="5">D49*E49</f>
        <v>0</v>
      </c>
    </row>
    <row r="50" spans="1:6" x14ac:dyDescent="0.2">
      <c r="A50" s="51"/>
      <c r="B50" s="45" t="s">
        <v>78</v>
      </c>
      <c r="C50" s="52" t="s">
        <v>18</v>
      </c>
      <c r="D50" s="53">
        <f t="shared" si="4"/>
        <v>0</v>
      </c>
      <c r="E50" s="54">
        <f>Premissas!G65</f>
        <v>0</v>
      </c>
      <c r="F50" s="48">
        <f t="shared" si="5"/>
        <v>0</v>
      </c>
    </row>
    <row r="51" spans="1:6" x14ac:dyDescent="0.2">
      <c r="A51" s="51"/>
      <c r="B51" s="45"/>
      <c r="C51" s="56"/>
      <c r="D51" s="53"/>
      <c r="E51" s="54"/>
      <c r="F51" s="48"/>
    </row>
    <row r="52" spans="1:6" x14ac:dyDescent="0.2">
      <c r="A52" s="58" t="s">
        <v>44</v>
      </c>
      <c r="B52" s="59" t="s">
        <v>9</v>
      </c>
      <c r="C52" s="60" t="s">
        <v>43</v>
      </c>
      <c r="D52" s="61">
        <f>SUM(D35:D45)</f>
        <v>1806.96</v>
      </c>
      <c r="E52" s="62">
        <f>'Custo Gerencial'!$G$47</f>
        <v>0</v>
      </c>
      <c r="F52" s="63">
        <f>D52*E52</f>
        <v>0</v>
      </c>
    </row>
    <row r="53" spans="1:6" x14ac:dyDescent="0.2">
      <c r="A53" s="51"/>
      <c r="B53" s="45"/>
      <c r="C53" s="56"/>
      <c r="D53" s="53"/>
      <c r="E53" s="57"/>
      <c r="F53" s="48"/>
    </row>
    <row r="54" spans="1:6" ht="12.75" thickBot="1" x14ac:dyDescent="0.25">
      <c r="A54" s="64"/>
      <c r="B54" s="65" t="s">
        <v>137</v>
      </c>
      <c r="C54" s="66" t="s">
        <v>20</v>
      </c>
      <c r="D54" s="67">
        <v>1</v>
      </c>
      <c r="E54" s="68">
        <f>F33</f>
        <v>0</v>
      </c>
      <c r="F54" s="69">
        <f>E54*D54</f>
        <v>0</v>
      </c>
    </row>
    <row r="55" spans="1:6" x14ac:dyDescent="0.2"/>
    <row r="56" spans="1:6" ht="12.75" thickBot="1" x14ac:dyDescent="0.25"/>
    <row r="57" spans="1:6" ht="29.25" customHeight="1" x14ac:dyDescent="0.2">
      <c r="A57" s="32" t="s">
        <v>155</v>
      </c>
      <c r="B57" s="216" t="s">
        <v>93</v>
      </c>
      <c r="C57" s="216"/>
      <c r="D57" s="216"/>
      <c r="E57" s="216"/>
      <c r="F57" s="217"/>
    </row>
    <row r="58" spans="1:6" x14ac:dyDescent="0.2">
      <c r="A58" s="33" t="s">
        <v>2</v>
      </c>
      <c r="B58" s="34" t="s">
        <v>4</v>
      </c>
      <c r="C58" s="34" t="s">
        <v>5</v>
      </c>
      <c r="D58" s="34" t="s">
        <v>6</v>
      </c>
      <c r="E58" s="34" t="s">
        <v>39</v>
      </c>
      <c r="F58" s="36" t="s">
        <v>40</v>
      </c>
    </row>
    <row r="59" spans="1:6" x14ac:dyDescent="0.2">
      <c r="A59" s="37" t="str">
        <f>"valor mês "&amp;A57</f>
        <v>valor mês Produto 17</v>
      </c>
      <c r="B59" s="38" t="str">
        <f>B57</f>
        <v>Adequação de estudos e documentos de viabilidade técnica, ambiental, econômica e jurídica, com justificativas das alterações das Rodovias Integradas do Paraná</v>
      </c>
      <c r="C59" s="39"/>
      <c r="D59" s="40"/>
      <c r="E59" s="41"/>
      <c r="F59" s="42">
        <f>F60+F73+F78</f>
        <v>0</v>
      </c>
    </row>
    <row r="60" spans="1:6" x14ac:dyDescent="0.2">
      <c r="A60" s="43">
        <v>1</v>
      </c>
      <c r="B60" s="38" t="s">
        <v>42</v>
      </c>
      <c r="C60" s="39"/>
      <c r="D60" s="40"/>
      <c r="E60" s="41"/>
      <c r="F60" s="42">
        <f>SUM(F61:F72)</f>
        <v>0</v>
      </c>
    </row>
    <row r="61" spans="1:6" x14ac:dyDescent="0.2">
      <c r="A61" s="44"/>
      <c r="B61" s="45" t="s">
        <v>46</v>
      </c>
      <c r="C61" s="39" t="s">
        <v>43</v>
      </c>
      <c r="D61" s="46">
        <v>281.64</v>
      </c>
      <c r="E61" s="47">
        <f>Premissas!G15</f>
        <v>0</v>
      </c>
      <c r="F61" s="48">
        <f>D61*E61</f>
        <v>0</v>
      </c>
    </row>
    <row r="62" spans="1:6" x14ac:dyDescent="0.2">
      <c r="A62" s="44"/>
      <c r="B62" s="45" t="s">
        <v>47</v>
      </c>
      <c r="C62" s="39" t="s">
        <v>43</v>
      </c>
      <c r="D62" s="46">
        <v>140.76</v>
      </c>
      <c r="E62" s="47">
        <f>Premissas!G16</f>
        <v>0</v>
      </c>
      <c r="F62" s="48">
        <f t="shared" ref="F62:F71" si="6">D62*E62</f>
        <v>0</v>
      </c>
    </row>
    <row r="63" spans="1:6" x14ac:dyDescent="0.2">
      <c r="A63" s="44"/>
      <c r="B63" s="45" t="s">
        <v>48</v>
      </c>
      <c r="C63" s="39" t="s">
        <v>43</v>
      </c>
      <c r="D63" s="46">
        <v>140.76</v>
      </c>
      <c r="E63" s="47">
        <f>Premissas!G17</f>
        <v>0</v>
      </c>
      <c r="F63" s="48">
        <f t="shared" si="6"/>
        <v>0</v>
      </c>
    </row>
    <row r="64" spans="1:6" x14ac:dyDescent="0.2">
      <c r="A64" s="44"/>
      <c r="B64" s="45" t="s">
        <v>49</v>
      </c>
      <c r="C64" s="39" t="s">
        <v>43</v>
      </c>
      <c r="D64" s="46">
        <v>211.20000000000002</v>
      </c>
      <c r="E64" s="47">
        <f>Premissas!G18</f>
        <v>0</v>
      </c>
      <c r="F64" s="48">
        <f t="shared" si="6"/>
        <v>0</v>
      </c>
    </row>
    <row r="65" spans="1:6" x14ac:dyDescent="0.2">
      <c r="A65" s="44"/>
      <c r="B65" s="45" t="s">
        <v>50</v>
      </c>
      <c r="C65" s="39" t="s">
        <v>43</v>
      </c>
      <c r="D65" s="46">
        <v>140.76</v>
      </c>
      <c r="E65" s="47">
        <f>Premissas!G19</f>
        <v>0</v>
      </c>
      <c r="F65" s="48">
        <f t="shared" si="6"/>
        <v>0</v>
      </c>
    </row>
    <row r="66" spans="1:6" x14ac:dyDescent="0.2">
      <c r="A66" s="44"/>
      <c r="B66" s="45" t="s">
        <v>51</v>
      </c>
      <c r="C66" s="39" t="s">
        <v>43</v>
      </c>
      <c r="D66" s="46">
        <v>70.44</v>
      </c>
      <c r="E66" s="47">
        <f>Premissas!G20</f>
        <v>0</v>
      </c>
      <c r="F66" s="48">
        <f t="shared" si="6"/>
        <v>0</v>
      </c>
    </row>
    <row r="67" spans="1:6" x14ac:dyDescent="0.2">
      <c r="A67" s="44"/>
      <c r="B67" s="45" t="s">
        <v>52</v>
      </c>
      <c r="C67" s="39" t="s">
        <v>43</v>
      </c>
      <c r="D67" s="46">
        <v>23.52</v>
      </c>
      <c r="E67" s="47">
        <f>Premissas!G21</f>
        <v>0</v>
      </c>
      <c r="F67" s="48">
        <f t="shared" si="6"/>
        <v>0</v>
      </c>
    </row>
    <row r="68" spans="1:6" x14ac:dyDescent="0.2">
      <c r="A68" s="44"/>
      <c r="B68" s="45" t="s">
        <v>53</v>
      </c>
      <c r="C68" s="39" t="s">
        <v>43</v>
      </c>
      <c r="D68" s="46">
        <v>70.44</v>
      </c>
      <c r="E68" s="47">
        <f>Premissas!G22</f>
        <v>0</v>
      </c>
      <c r="F68" s="48">
        <f t="shared" si="6"/>
        <v>0</v>
      </c>
    </row>
    <row r="69" spans="1:6" x14ac:dyDescent="0.2">
      <c r="A69" s="44"/>
      <c r="B69" s="45" t="s">
        <v>54</v>
      </c>
      <c r="C69" s="39" t="s">
        <v>43</v>
      </c>
      <c r="D69" s="46">
        <v>70.44</v>
      </c>
      <c r="E69" s="47">
        <f>Premissas!G23</f>
        <v>0</v>
      </c>
      <c r="F69" s="48">
        <f t="shared" si="6"/>
        <v>0</v>
      </c>
    </row>
    <row r="70" spans="1:6" x14ac:dyDescent="0.2">
      <c r="A70" s="44"/>
      <c r="B70" s="45" t="s">
        <v>55</v>
      </c>
      <c r="C70" s="39" t="s">
        <v>43</v>
      </c>
      <c r="D70" s="46">
        <v>516.24</v>
      </c>
      <c r="E70" s="47">
        <f>Premissas!G24</f>
        <v>0</v>
      </c>
      <c r="F70" s="48">
        <f t="shared" si="6"/>
        <v>0</v>
      </c>
    </row>
    <row r="71" spans="1:6" x14ac:dyDescent="0.2">
      <c r="A71" s="44"/>
      <c r="B71" s="45" t="s">
        <v>56</v>
      </c>
      <c r="C71" s="39" t="s">
        <v>43</v>
      </c>
      <c r="D71" s="46">
        <v>140.76</v>
      </c>
      <c r="E71" s="47">
        <f>Premissas!G25</f>
        <v>0</v>
      </c>
      <c r="F71" s="48">
        <f t="shared" si="6"/>
        <v>0</v>
      </c>
    </row>
    <row r="72" spans="1:6" x14ac:dyDescent="0.2">
      <c r="A72" s="44"/>
      <c r="B72" s="45"/>
      <c r="C72" s="39"/>
      <c r="D72" s="46"/>
      <c r="E72" s="47"/>
      <c r="F72" s="48"/>
    </row>
    <row r="73" spans="1:6" x14ac:dyDescent="0.2">
      <c r="A73" s="43">
        <v>2</v>
      </c>
      <c r="B73" s="38" t="s">
        <v>73</v>
      </c>
      <c r="C73" s="49"/>
      <c r="D73" s="40"/>
      <c r="E73" s="50"/>
      <c r="F73" s="42">
        <f>SUM(F74:F76)</f>
        <v>0</v>
      </c>
    </row>
    <row r="74" spans="1:6" x14ac:dyDescent="0.2">
      <c r="A74" s="51"/>
      <c r="B74" s="45" t="s">
        <v>76</v>
      </c>
      <c r="C74" s="52" t="s">
        <v>18</v>
      </c>
      <c r="D74" s="53">
        <f>F$60</f>
        <v>0</v>
      </c>
      <c r="E74" s="54">
        <f>Premissas!G56</f>
        <v>0</v>
      </c>
      <c r="F74" s="48">
        <f>D74*E74</f>
        <v>0</v>
      </c>
    </row>
    <row r="75" spans="1:6" x14ac:dyDescent="0.2">
      <c r="A75" s="51"/>
      <c r="B75" s="45" t="s">
        <v>77</v>
      </c>
      <c r="C75" s="52" t="s">
        <v>18</v>
      </c>
      <c r="D75" s="53">
        <f t="shared" ref="D75:D76" si="7">F$60</f>
        <v>0</v>
      </c>
      <c r="E75" s="54">
        <f>Premissas!G70</f>
        <v>0</v>
      </c>
      <c r="F75" s="48">
        <f t="shared" ref="F75:F76" si="8">D75*E75</f>
        <v>0</v>
      </c>
    </row>
    <row r="76" spans="1:6" x14ac:dyDescent="0.2">
      <c r="A76" s="51"/>
      <c r="B76" s="45" t="s">
        <v>78</v>
      </c>
      <c r="C76" s="52" t="s">
        <v>18</v>
      </c>
      <c r="D76" s="53">
        <f t="shared" si="7"/>
        <v>0</v>
      </c>
      <c r="E76" s="54">
        <f>Premissas!G65</f>
        <v>0</v>
      </c>
      <c r="F76" s="48">
        <f t="shared" si="8"/>
        <v>0</v>
      </c>
    </row>
    <row r="77" spans="1:6" x14ac:dyDescent="0.2">
      <c r="A77" s="51"/>
      <c r="B77" s="45"/>
      <c r="C77" s="56"/>
      <c r="D77" s="53"/>
      <c r="E77" s="54"/>
      <c r="F77" s="48"/>
    </row>
    <row r="78" spans="1:6" x14ac:dyDescent="0.2">
      <c r="A78" s="58" t="s">
        <v>44</v>
      </c>
      <c r="B78" s="59" t="s">
        <v>9</v>
      </c>
      <c r="C78" s="60" t="s">
        <v>43</v>
      </c>
      <c r="D78" s="61">
        <f>SUM(D61:D71)</f>
        <v>1806.96</v>
      </c>
      <c r="E78" s="62">
        <f>'Custo Gerencial'!$G$47</f>
        <v>0</v>
      </c>
      <c r="F78" s="63">
        <f>D78*E78</f>
        <v>0</v>
      </c>
    </row>
    <row r="79" spans="1:6" x14ac:dyDescent="0.2">
      <c r="A79" s="51"/>
      <c r="B79" s="45"/>
      <c r="C79" s="56"/>
      <c r="D79" s="53"/>
      <c r="E79" s="57"/>
      <c r="F79" s="48"/>
    </row>
    <row r="80" spans="1:6" ht="12.75" thickBot="1" x14ac:dyDescent="0.25">
      <c r="A80" s="64"/>
      <c r="B80" s="65" t="s">
        <v>137</v>
      </c>
      <c r="C80" s="66" t="s">
        <v>20</v>
      </c>
      <c r="D80" s="67">
        <v>1</v>
      </c>
      <c r="E80" s="68">
        <f>F59</f>
        <v>0</v>
      </c>
      <c r="F80" s="69">
        <f>E80*D80</f>
        <v>0</v>
      </c>
    </row>
    <row r="81" spans="1:6" x14ac:dyDescent="0.2"/>
    <row r="82" spans="1:6" ht="12.75" thickBot="1" x14ac:dyDescent="0.25"/>
    <row r="83" spans="1:6" ht="29.25" customHeight="1" x14ac:dyDescent="0.2">
      <c r="A83" s="32" t="s">
        <v>156</v>
      </c>
      <c r="B83" s="216" t="s">
        <v>104</v>
      </c>
      <c r="C83" s="216"/>
      <c r="D83" s="216"/>
      <c r="E83" s="216"/>
      <c r="F83" s="217"/>
    </row>
    <row r="84" spans="1:6" x14ac:dyDescent="0.2">
      <c r="A84" s="33" t="s">
        <v>2</v>
      </c>
      <c r="B84" s="34" t="s">
        <v>4</v>
      </c>
      <c r="C84" s="34" t="s">
        <v>5</v>
      </c>
      <c r="D84" s="34" t="s">
        <v>6</v>
      </c>
      <c r="E84" s="34" t="s">
        <v>39</v>
      </c>
      <c r="F84" s="36" t="s">
        <v>40</v>
      </c>
    </row>
    <row r="85" spans="1:6" x14ac:dyDescent="0.2">
      <c r="A85" s="37" t="str">
        <f>"valor mês "&amp;A83</f>
        <v>valor mês Produto 18</v>
      </c>
      <c r="B85" s="38" t="str">
        <f>B83</f>
        <v>Adequação de estudos e documentos de viabilidade técnica, ambiental, econômica e jurídica, com justificativas das alterações da BR-116/493/RJ/MG (CRT)</v>
      </c>
      <c r="C85" s="39"/>
      <c r="D85" s="40"/>
      <c r="E85" s="41"/>
      <c r="F85" s="42">
        <f>F86+F99+F104</f>
        <v>0</v>
      </c>
    </row>
    <row r="86" spans="1:6" x14ac:dyDescent="0.2">
      <c r="A86" s="43">
        <v>1</v>
      </c>
      <c r="B86" s="38" t="s">
        <v>42</v>
      </c>
      <c r="C86" s="39"/>
      <c r="D86" s="40"/>
      <c r="E86" s="41"/>
      <c r="F86" s="42">
        <f>SUM(F87:F98)</f>
        <v>0</v>
      </c>
    </row>
    <row r="87" spans="1:6" x14ac:dyDescent="0.2">
      <c r="A87" s="44"/>
      <c r="B87" s="45" t="s">
        <v>46</v>
      </c>
      <c r="C87" s="39" t="s">
        <v>43</v>
      </c>
      <c r="D87" s="46">
        <v>281.64</v>
      </c>
      <c r="E87" s="47">
        <f>Premissas!G15</f>
        <v>0</v>
      </c>
      <c r="F87" s="48">
        <f>D87*E87</f>
        <v>0</v>
      </c>
    </row>
    <row r="88" spans="1:6" x14ac:dyDescent="0.2">
      <c r="A88" s="44"/>
      <c r="B88" s="45" t="s">
        <v>47</v>
      </c>
      <c r="C88" s="39" t="s">
        <v>43</v>
      </c>
      <c r="D88" s="46">
        <v>140.76</v>
      </c>
      <c r="E88" s="47">
        <f>Premissas!G16</f>
        <v>0</v>
      </c>
      <c r="F88" s="48">
        <f t="shared" ref="F88:F97" si="9">D88*E88</f>
        <v>0</v>
      </c>
    </row>
    <row r="89" spans="1:6" x14ac:dyDescent="0.2">
      <c r="A89" s="44"/>
      <c r="B89" s="45" t="s">
        <v>48</v>
      </c>
      <c r="C89" s="39" t="s">
        <v>43</v>
      </c>
      <c r="D89" s="46">
        <v>140.76</v>
      </c>
      <c r="E89" s="47">
        <f>Premissas!G17</f>
        <v>0</v>
      </c>
      <c r="F89" s="48">
        <f t="shared" si="9"/>
        <v>0</v>
      </c>
    </row>
    <row r="90" spans="1:6" x14ac:dyDescent="0.2">
      <c r="A90" s="44"/>
      <c r="B90" s="45" t="s">
        <v>49</v>
      </c>
      <c r="C90" s="39" t="s">
        <v>43</v>
      </c>
      <c r="D90" s="46">
        <v>211.20000000000002</v>
      </c>
      <c r="E90" s="47">
        <f>Premissas!G18</f>
        <v>0</v>
      </c>
      <c r="F90" s="48">
        <f t="shared" si="9"/>
        <v>0</v>
      </c>
    </row>
    <row r="91" spans="1:6" x14ac:dyDescent="0.2">
      <c r="A91" s="44"/>
      <c r="B91" s="45" t="s">
        <v>50</v>
      </c>
      <c r="C91" s="39" t="s">
        <v>43</v>
      </c>
      <c r="D91" s="46">
        <v>140.76</v>
      </c>
      <c r="E91" s="47">
        <f>Premissas!G19</f>
        <v>0</v>
      </c>
      <c r="F91" s="48">
        <f t="shared" si="9"/>
        <v>0</v>
      </c>
    </row>
    <row r="92" spans="1:6" x14ac:dyDescent="0.2">
      <c r="A92" s="44"/>
      <c r="B92" s="45" t="s">
        <v>51</v>
      </c>
      <c r="C92" s="39" t="s">
        <v>43</v>
      </c>
      <c r="D92" s="46">
        <v>70.44</v>
      </c>
      <c r="E92" s="47">
        <f>Premissas!G20</f>
        <v>0</v>
      </c>
      <c r="F92" s="48">
        <f t="shared" si="9"/>
        <v>0</v>
      </c>
    </row>
    <row r="93" spans="1:6" x14ac:dyDescent="0.2">
      <c r="A93" s="44"/>
      <c r="B93" s="45" t="s">
        <v>52</v>
      </c>
      <c r="C93" s="39" t="s">
        <v>43</v>
      </c>
      <c r="D93" s="46">
        <v>23.52</v>
      </c>
      <c r="E93" s="47">
        <f>Premissas!G21</f>
        <v>0</v>
      </c>
      <c r="F93" s="48">
        <f t="shared" si="9"/>
        <v>0</v>
      </c>
    </row>
    <row r="94" spans="1:6" x14ac:dyDescent="0.2">
      <c r="A94" s="44"/>
      <c r="B94" s="45" t="s">
        <v>53</v>
      </c>
      <c r="C94" s="39" t="s">
        <v>43</v>
      </c>
      <c r="D94" s="46">
        <v>70.44</v>
      </c>
      <c r="E94" s="47">
        <f>Premissas!G22</f>
        <v>0</v>
      </c>
      <c r="F94" s="48">
        <f t="shared" si="9"/>
        <v>0</v>
      </c>
    </row>
    <row r="95" spans="1:6" x14ac:dyDescent="0.2">
      <c r="A95" s="44"/>
      <c r="B95" s="45" t="s">
        <v>54</v>
      </c>
      <c r="C95" s="39" t="s">
        <v>43</v>
      </c>
      <c r="D95" s="46">
        <v>70.44</v>
      </c>
      <c r="E95" s="47">
        <f>Premissas!G23</f>
        <v>0</v>
      </c>
      <c r="F95" s="48">
        <f t="shared" si="9"/>
        <v>0</v>
      </c>
    </row>
    <row r="96" spans="1:6" x14ac:dyDescent="0.2">
      <c r="A96" s="44"/>
      <c r="B96" s="45" t="s">
        <v>55</v>
      </c>
      <c r="C96" s="39" t="s">
        <v>43</v>
      </c>
      <c r="D96" s="46">
        <v>516.24</v>
      </c>
      <c r="E96" s="47">
        <f>Premissas!G24</f>
        <v>0</v>
      </c>
      <c r="F96" s="48">
        <f t="shared" si="9"/>
        <v>0</v>
      </c>
    </row>
    <row r="97" spans="1:6" x14ac:dyDescent="0.2">
      <c r="A97" s="44"/>
      <c r="B97" s="45" t="s">
        <v>56</v>
      </c>
      <c r="C97" s="39" t="s">
        <v>43</v>
      </c>
      <c r="D97" s="46">
        <v>140.76</v>
      </c>
      <c r="E97" s="47">
        <f>Premissas!G25</f>
        <v>0</v>
      </c>
      <c r="F97" s="48">
        <f t="shared" si="9"/>
        <v>0</v>
      </c>
    </row>
    <row r="98" spans="1:6" x14ac:dyDescent="0.2">
      <c r="A98" s="44"/>
      <c r="B98" s="45"/>
      <c r="C98" s="39"/>
      <c r="D98" s="46"/>
      <c r="E98" s="47"/>
      <c r="F98" s="48"/>
    </row>
    <row r="99" spans="1:6" x14ac:dyDescent="0.2">
      <c r="A99" s="43">
        <v>2</v>
      </c>
      <c r="B99" s="38" t="s">
        <v>73</v>
      </c>
      <c r="C99" s="49"/>
      <c r="D99" s="40"/>
      <c r="E99" s="50"/>
      <c r="F99" s="42">
        <f>SUM(F100:F102)</f>
        <v>0</v>
      </c>
    </row>
    <row r="100" spans="1:6" x14ac:dyDescent="0.2">
      <c r="A100" s="51"/>
      <c r="B100" s="45" t="s">
        <v>76</v>
      </c>
      <c r="C100" s="52" t="s">
        <v>18</v>
      </c>
      <c r="D100" s="53">
        <f>F$86</f>
        <v>0</v>
      </c>
      <c r="E100" s="54">
        <f>Premissas!G56</f>
        <v>0</v>
      </c>
      <c r="F100" s="48">
        <f>D100*E100</f>
        <v>0</v>
      </c>
    </row>
    <row r="101" spans="1:6" x14ac:dyDescent="0.2">
      <c r="A101" s="51"/>
      <c r="B101" s="45" t="s">
        <v>77</v>
      </c>
      <c r="C101" s="52" t="s">
        <v>18</v>
      </c>
      <c r="D101" s="53">
        <f t="shared" ref="D101:D102" si="10">F$86</f>
        <v>0</v>
      </c>
      <c r="E101" s="54">
        <f>Premissas!G70</f>
        <v>0</v>
      </c>
      <c r="F101" s="48">
        <f t="shared" ref="F101:F102" si="11">D101*E101</f>
        <v>0</v>
      </c>
    </row>
    <row r="102" spans="1:6" x14ac:dyDescent="0.2">
      <c r="A102" s="51"/>
      <c r="B102" s="45" t="s">
        <v>78</v>
      </c>
      <c r="C102" s="52" t="s">
        <v>18</v>
      </c>
      <c r="D102" s="53">
        <f t="shared" si="10"/>
        <v>0</v>
      </c>
      <c r="E102" s="54">
        <f>Premissas!G65</f>
        <v>0</v>
      </c>
      <c r="F102" s="48">
        <f t="shared" si="11"/>
        <v>0</v>
      </c>
    </row>
    <row r="103" spans="1:6" x14ac:dyDescent="0.2">
      <c r="A103" s="51"/>
      <c r="B103" s="45"/>
      <c r="C103" s="56"/>
      <c r="D103" s="53"/>
      <c r="E103" s="54"/>
      <c r="F103" s="48"/>
    </row>
    <row r="104" spans="1:6" x14ac:dyDescent="0.2">
      <c r="A104" s="58" t="s">
        <v>44</v>
      </c>
      <c r="B104" s="59" t="s">
        <v>9</v>
      </c>
      <c r="C104" s="60" t="s">
        <v>43</v>
      </c>
      <c r="D104" s="61">
        <f>SUM(D87:D97)</f>
        <v>1806.96</v>
      </c>
      <c r="E104" s="62">
        <f>'Custo Gerencial'!$G$47</f>
        <v>0</v>
      </c>
      <c r="F104" s="63">
        <f>D104*E104</f>
        <v>0</v>
      </c>
    </row>
    <row r="105" spans="1:6" x14ac:dyDescent="0.2">
      <c r="A105" s="51"/>
      <c r="B105" s="45"/>
      <c r="C105" s="56"/>
      <c r="D105" s="53"/>
      <c r="E105" s="57"/>
      <c r="F105" s="48"/>
    </row>
    <row r="106" spans="1:6" ht="12.75" thickBot="1" x14ac:dyDescent="0.25">
      <c r="A106" s="64"/>
      <c r="B106" s="65" t="s">
        <v>137</v>
      </c>
      <c r="C106" s="66" t="s">
        <v>20</v>
      </c>
      <c r="D106" s="67">
        <v>1</v>
      </c>
      <c r="E106" s="68">
        <f>F85</f>
        <v>0</v>
      </c>
      <c r="F106" s="69">
        <f>E106*D106</f>
        <v>0</v>
      </c>
    </row>
    <row r="107" spans="1:6" x14ac:dyDescent="0.2"/>
    <row r="108" spans="1:6" ht="12.75" thickBot="1" x14ac:dyDescent="0.25"/>
    <row r="109" spans="1:6" ht="29.25" customHeight="1" x14ac:dyDescent="0.2">
      <c r="A109" s="32" t="s">
        <v>157</v>
      </c>
      <c r="B109" s="216" t="s">
        <v>105</v>
      </c>
      <c r="C109" s="216"/>
      <c r="D109" s="216"/>
      <c r="E109" s="216"/>
      <c r="F109" s="217"/>
    </row>
    <row r="110" spans="1:6" x14ac:dyDescent="0.2">
      <c r="A110" s="33" t="s">
        <v>2</v>
      </c>
      <c r="B110" s="34" t="s">
        <v>4</v>
      </c>
      <c r="C110" s="34" t="s">
        <v>5</v>
      </c>
      <c r="D110" s="34" t="s">
        <v>6</v>
      </c>
      <c r="E110" s="34" t="s">
        <v>39</v>
      </c>
      <c r="F110" s="36" t="s">
        <v>40</v>
      </c>
    </row>
    <row r="111" spans="1:6" x14ac:dyDescent="0.2">
      <c r="A111" s="37" t="str">
        <f>"valor mês "&amp;A109</f>
        <v>valor mês Produto 19</v>
      </c>
      <c r="B111" s="38" t="str">
        <f>B109</f>
        <v>Adequação de estudos e documentos de viabilidade técnica, ambiental, econômica e jurídica, com justificativas das alterações da EF-170 (Ferrogrão)</v>
      </c>
      <c r="C111" s="39"/>
      <c r="D111" s="40"/>
      <c r="E111" s="41"/>
      <c r="F111" s="42">
        <f>F112+F125+F130</f>
        <v>0</v>
      </c>
    </row>
    <row r="112" spans="1:6" x14ac:dyDescent="0.2">
      <c r="A112" s="43">
        <v>1</v>
      </c>
      <c r="B112" s="38" t="s">
        <v>42</v>
      </c>
      <c r="C112" s="39"/>
      <c r="D112" s="40"/>
      <c r="E112" s="41"/>
      <c r="F112" s="42">
        <f>SUM(F113:F124)</f>
        <v>0</v>
      </c>
    </row>
    <row r="113" spans="1:6" x14ac:dyDescent="0.2">
      <c r="A113" s="44"/>
      <c r="B113" s="45" t="s">
        <v>46</v>
      </c>
      <c r="C113" s="39" t="s">
        <v>43</v>
      </c>
      <c r="D113" s="46">
        <v>281.64</v>
      </c>
      <c r="E113" s="47">
        <f>Premissas!G15</f>
        <v>0</v>
      </c>
      <c r="F113" s="48">
        <f>D113*E113</f>
        <v>0</v>
      </c>
    </row>
    <row r="114" spans="1:6" x14ac:dyDescent="0.2">
      <c r="A114" s="44"/>
      <c r="B114" s="45" t="s">
        <v>47</v>
      </c>
      <c r="C114" s="39" t="s">
        <v>43</v>
      </c>
      <c r="D114" s="46">
        <v>140.76</v>
      </c>
      <c r="E114" s="47">
        <f>Premissas!G16</f>
        <v>0</v>
      </c>
      <c r="F114" s="48">
        <f t="shared" ref="F114:F123" si="12">D114*E114</f>
        <v>0</v>
      </c>
    </row>
    <row r="115" spans="1:6" x14ac:dyDescent="0.2">
      <c r="A115" s="44"/>
      <c r="B115" s="45" t="s">
        <v>48</v>
      </c>
      <c r="C115" s="39" t="s">
        <v>43</v>
      </c>
      <c r="D115" s="46">
        <v>140.76</v>
      </c>
      <c r="E115" s="47">
        <f>Premissas!G17</f>
        <v>0</v>
      </c>
      <c r="F115" s="48">
        <f t="shared" si="12"/>
        <v>0</v>
      </c>
    </row>
    <row r="116" spans="1:6" x14ac:dyDescent="0.2">
      <c r="A116" s="44"/>
      <c r="B116" s="45" t="s">
        <v>49</v>
      </c>
      <c r="C116" s="39" t="s">
        <v>43</v>
      </c>
      <c r="D116" s="46">
        <v>211.20000000000002</v>
      </c>
      <c r="E116" s="47">
        <f>Premissas!G18</f>
        <v>0</v>
      </c>
      <c r="F116" s="48">
        <f t="shared" si="12"/>
        <v>0</v>
      </c>
    </row>
    <row r="117" spans="1:6" x14ac:dyDescent="0.2">
      <c r="A117" s="44"/>
      <c r="B117" s="45" t="s">
        <v>50</v>
      </c>
      <c r="C117" s="39" t="s">
        <v>43</v>
      </c>
      <c r="D117" s="46">
        <v>140.76</v>
      </c>
      <c r="E117" s="47">
        <f>Premissas!G19</f>
        <v>0</v>
      </c>
      <c r="F117" s="48">
        <f t="shared" si="12"/>
        <v>0</v>
      </c>
    </row>
    <row r="118" spans="1:6" x14ac:dyDescent="0.2">
      <c r="A118" s="44"/>
      <c r="B118" s="45" t="s">
        <v>51</v>
      </c>
      <c r="C118" s="39" t="s">
        <v>43</v>
      </c>
      <c r="D118" s="46">
        <v>70.44</v>
      </c>
      <c r="E118" s="47">
        <f>Premissas!G20</f>
        <v>0</v>
      </c>
      <c r="F118" s="48">
        <f t="shared" si="12"/>
        <v>0</v>
      </c>
    </row>
    <row r="119" spans="1:6" x14ac:dyDescent="0.2">
      <c r="A119" s="44"/>
      <c r="B119" s="45" t="s">
        <v>52</v>
      </c>
      <c r="C119" s="39" t="s">
        <v>43</v>
      </c>
      <c r="D119" s="46">
        <v>23.52</v>
      </c>
      <c r="E119" s="47">
        <f>Premissas!G21</f>
        <v>0</v>
      </c>
      <c r="F119" s="48">
        <f t="shared" si="12"/>
        <v>0</v>
      </c>
    </row>
    <row r="120" spans="1:6" x14ac:dyDescent="0.2">
      <c r="A120" s="44"/>
      <c r="B120" s="45" t="s">
        <v>53</v>
      </c>
      <c r="C120" s="39" t="s">
        <v>43</v>
      </c>
      <c r="D120" s="46">
        <v>70.44</v>
      </c>
      <c r="E120" s="47">
        <f>Premissas!G22</f>
        <v>0</v>
      </c>
      <c r="F120" s="48">
        <f t="shared" si="12"/>
        <v>0</v>
      </c>
    </row>
    <row r="121" spans="1:6" x14ac:dyDescent="0.2">
      <c r="A121" s="44"/>
      <c r="B121" s="45" t="s">
        <v>54</v>
      </c>
      <c r="C121" s="39" t="s">
        <v>43</v>
      </c>
      <c r="D121" s="46">
        <v>70.44</v>
      </c>
      <c r="E121" s="47">
        <f>Premissas!G23</f>
        <v>0</v>
      </c>
      <c r="F121" s="48">
        <f t="shared" si="12"/>
        <v>0</v>
      </c>
    </row>
    <row r="122" spans="1:6" x14ac:dyDescent="0.2">
      <c r="A122" s="44"/>
      <c r="B122" s="45" t="s">
        <v>55</v>
      </c>
      <c r="C122" s="39" t="s">
        <v>43</v>
      </c>
      <c r="D122" s="46">
        <v>516.24</v>
      </c>
      <c r="E122" s="47">
        <f>Premissas!G24</f>
        <v>0</v>
      </c>
      <c r="F122" s="48">
        <f t="shared" si="12"/>
        <v>0</v>
      </c>
    </row>
    <row r="123" spans="1:6" x14ac:dyDescent="0.2">
      <c r="A123" s="44"/>
      <c r="B123" s="45" t="s">
        <v>56</v>
      </c>
      <c r="C123" s="39" t="s">
        <v>43</v>
      </c>
      <c r="D123" s="46">
        <v>140.76</v>
      </c>
      <c r="E123" s="47">
        <f>Premissas!G25</f>
        <v>0</v>
      </c>
      <c r="F123" s="48">
        <f t="shared" si="12"/>
        <v>0</v>
      </c>
    </row>
    <row r="124" spans="1:6" x14ac:dyDescent="0.2">
      <c r="A124" s="44"/>
      <c r="B124" s="45"/>
      <c r="C124" s="39"/>
      <c r="D124" s="46"/>
      <c r="E124" s="47"/>
      <c r="F124" s="48"/>
    </row>
    <row r="125" spans="1:6" x14ac:dyDescent="0.2">
      <c r="A125" s="43">
        <v>2</v>
      </c>
      <c r="B125" s="38" t="s">
        <v>73</v>
      </c>
      <c r="C125" s="49"/>
      <c r="D125" s="40"/>
      <c r="E125" s="50"/>
      <c r="F125" s="42">
        <f>SUM(F126:F128)</f>
        <v>0</v>
      </c>
    </row>
    <row r="126" spans="1:6" x14ac:dyDescent="0.2">
      <c r="A126" s="51"/>
      <c r="B126" s="45" t="s">
        <v>76</v>
      </c>
      <c r="C126" s="52" t="s">
        <v>18</v>
      </c>
      <c r="D126" s="53">
        <f>F$112</f>
        <v>0</v>
      </c>
      <c r="E126" s="54">
        <f>Premissas!G56</f>
        <v>0</v>
      </c>
      <c r="F126" s="48">
        <f>D126*E126</f>
        <v>0</v>
      </c>
    </row>
    <row r="127" spans="1:6" x14ac:dyDescent="0.2">
      <c r="A127" s="51"/>
      <c r="B127" s="45" t="s">
        <v>77</v>
      </c>
      <c r="C127" s="52" t="s">
        <v>18</v>
      </c>
      <c r="D127" s="53">
        <f t="shared" ref="D127:D128" si="13">F$112</f>
        <v>0</v>
      </c>
      <c r="E127" s="54">
        <f>Premissas!G70</f>
        <v>0</v>
      </c>
      <c r="F127" s="48">
        <f t="shared" ref="F127:F128" si="14">D127*E127</f>
        <v>0</v>
      </c>
    </row>
    <row r="128" spans="1:6" x14ac:dyDescent="0.2">
      <c r="A128" s="51"/>
      <c r="B128" s="45" t="s">
        <v>78</v>
      </c>
      <c r="C128" s="52" t="s">
        <v>18</v>
      </c>
      <c r="D128" s="53">
        <f t="shared" si="13"/>
        <v>0</v>
      </c>
      <c r="E128" s="54">
        <f>Premissas!G65</f>
        <v>0</v>
      </c>
      <c r="F128" s="48">
        <f t="shared" si="14"/>
        <v>0</v>
      </c>
    </row>
    <row r="129" spans="1:6" x14ac:dyDescent="0.2">
      <c r="A129" s="51"/>
      <c r="B129" s="45"/>
      <c r="C129" s="56"/>
      <c r="D129" s="53"/>
      <c r="E129" s="54"/>
      <c r="F129" s="48"/>
    </row>
    <row r="130" spans="1:6" x14ac:dyDescent="0.2">
      <c r="A130" s="58" t="s">
        <v>44</v>
      </c>
      <c r="B130" s="59" t="s">
        <v>9</v>
      </c>
      <c r="C130" s="60" t="s">
        <v>43</v>
      </c>
      <c r="D130" s="61">
        <f>SUM(D113:D123)</f>
        <v>1806.96</v>
      </c>
      <c r="E130" s="62">
        <f>'Custo Gerencial'!$G$47</f>
        <v>0</v>
      </c>
      <c r="F130" s="63">
        <f>D130*E130</f>
        <v>0</v>
      </c>
    </row>
    <row r="131" spans="1:6" x14ac:dyDescent="0.2">
      <c r="A131" s="51"/>
      <c r="B131" s="45"/>
      <c r="C131" s="56"/>
      <c r="D131" s="53"/>
      <c r="E131" s="57"/>
      <c r="F131" s="48"/>
    </row>
    <row r="132" spans="1:6" ht="12.75" thickBot="1" x14ac:dyDescent="0.25">
      <c r="A132" s="64"/>
      <c r="B132" s="65" t="s">
        <v>137</v>
      </c>
      <c r="C132" s="66" t="s">
        <v>20</v>
      </c>
      <c r="D132" s="67">
        <v>1</v>
      </c>
      <c r="E132" s="68">
        <f>F111</f>
        <v>0</v>
      </c>
      <c r="F132" s="69">
        <f>E132*D132</f>
        <v>0</v>
      </c>
    </row>
  </sheetData>
  <mergeCells count="8">
    <mergeCell ref="B57:F57"/>
    <mergeCell ref="B83:F83"/>
    <mergeCell ref="B109:F109"/>
    <mergeCell ref="B31:F31"/>
    <mergeCell ref="A1:B1"/>
    <mergeCell ref="C1:E1"/>
    <mergeCell ref="B5:F5"/>
    <mergeCell ref="A3:F3"/>
  </mergeCells>
  <printOptions horizontalCentered="1"/>
  <pageMargins left="0.39370078740157483" right="0.39370078740157483" top="1.1811023622047245" bottom="0.59055118110236227" header="0.39370078740157483" footer="0.39370078740157483"/>
  <pageSetup paperSize="9" scale="50" firstPageNumber="0" fitToHeight="0" orientation="portrait" r:id="rId1"/>
  <headerFooter alignWithMargins="0">
    <oddFooter>&amp;A</oddFooter>
  </headerFooter>
  <rowBreaks count="1" manualBreakCount="1">
    <brk id="55" max="5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C35DC-B864-45C4-B0FA-90214963BA4D}">
  <sheetPr>
    <tabColor theme="4" tint="-0.249977111117893"/>
  </sheetPr>
  <dimension ref="A1:F257"/>
  <sheetViews>
    <sheetView showGridLines="0" view="pageBreakPreview" topLeftCell="A4" zoomScale="90" zoomScaleNormal="85" zoomScaleSheetLayoutView="90" zoomScalePageLayoutView="85" workbookViewId="0">
      <selection activeCell="D26" sqref="D26"/>
    </sheetView>
  </sheetViews>
  <sheetFormatPr defaultColWidth="0" defaultRowHeight="12" zeroHeight="1" x14ac:dyDescent="0.2"/>
  <cols>
    <col min="1" max="1" width="12.42578125" style="78" customWidth="1"/>
    <col min="2" max="2" width="72.5703125" style="78" customWidth="1"/>
    <col min="3" max="3" width="12.7109375" style="78" customWidth="1"/>
    <col min="4" max="4" width="13.5703125" style="25" customWidth="1"/>
    <col min="5" max="5" width="14.42578125" style="25" customWidth="1"/>
    <col min="6" max="6" width="15.140625" style="25" customWidth="1"/>
    <col min="7" max="16384" width="8.7109375" style="25" hidden="1"/>
  </cols>
  <sheetData>
    <row r="1" spans="1:6" ht="12.75" thickBot="1" x14ac:dyDescent="0.25">
      <c r="A1" s="220" t="s">
        <v>38</v>
      </c>
      <c r="B1" s="221"/>
      <c r="C1" s="222"/>
      <c r="D1" s="222"/>
      <c r="E1" s="222"/>
      <c r="F1" s="24"/>
    </row>
    <row r="2" spans="1:6" ht="19.899999999999999" customHeight="1" x14ac:dyDescent="0.2">
      <c r="A2" s="29"/>
      <c r="B2" s="30"/>
      <c r="C2" s="30"/>
      <c r="D2" s="30"/>
      <c r="E2" s="31"/>
    </row>
    <row r="3" spans="1:6" ht="28.9" customHeight="1" x14ac:dyDescent="0.2">
      <c r="A3" s="228" t="s">
        <v>124</v>
      </c>
      <c r="B3" s="228"/>
      <c r="C3" s="228"/>
      <c r="D3" s="228"/>
      <c r="E3" s="228"/>
      <c r="F3" s="228"/>
    </row>
    <row r="4" spans="1:6" ht="19.899999999999999" customHeight="1" thickBot="1" x14ac:dyDescent="0.25">
      <c r="A4" s="76"/>
      <c r="B4" s="76"/>
      <c r="C4" s="76"/>
      <c r="D4" s="76"/>
      <c r="E4" s="76"/>
      <c r="F4" s="76"/>
    </row>
    <row r="5" spans="1:6" ht="28.5" customHeight="1" x14ac:dyDescent="0.2">
      <c r="A5" s="32" t="s">
        <v>158</v>
      </c>
      <c r="B5" s="216" t="s">
        <v>106</v>
      </c>
      <c r="C5" s="216"/>
      <c r="D5" s="216"/>
      <c r="E5" s="216"/>
      <c r="F5" s="217"/>
    </row>
    <row r="6" spans="1:6" ht="19.899999999999999" customHeight="1" x14ac:dyDescent="0.2">
      <c r="A6" s="33" t="s">
        <v>2</v>
      </c>
      <c r="B6" s="34" t="s">
        <v>4</v>
      </c>
      <c r="C6" s="34" t="s">
        <v>5</v>
      </c>
      <c r="D6" s="34" t="s">
        <v>6</v>
      </c>
      <c r="E6" s="34" t="s">
        <v>39</v>
      </c>
      <c r="F6" s="36" t="s">
        <v>40</v>
      </c>
    </row>
    <row r="7" spans="1:6" x14ac:dyDescent="0.2">
      <c r="A7" s="37" t="str">
        <f>"valor mês "&amp;A5</f>
        <v>valor mês Produto 20</v>
      </c>
      <c r="B7" s="38" t="str">
        <f>B5</f>
        <v>Acompanhar e atualizar metas do Plano de Gestão Anual e Plano Estratégico</v>
      </c>
      <c r="C7" s="39"/>
      <c r="D7" s="40"/>
      <c r="E7" s="41"/>
      <c r="F7" s="82">
        <f>F8+F12+F17</f>
        <v>0</v>
      </c>
    </row>
    <row r="8" spans="1:6" x14ac:dyDescent="0.2">
      <c r="A8" s="43">
        <v>1</v>
      </c>
      <c r="B8" s="38" t="s">
        <v>42</v>
      </c>
      <c r="C8" s="39"/>
      <c r="D8" s="40"/>
      <c r="E8" s="41"/>
      <c r="F8" s="42">
        <f>SUM(F9:F9)</f>
        <v>0</v>
      </c>
    </row>
    <row r="9" spans="1:6" x14ac:dyDescent="0.2">
      <c r="A9" s="44"/>
      <c r="B9" s="45" t="s">
        <v>48</v>
      </c>
      <c r="C9" s="39" t="s">
        <v>43</v>
      </c>
      <c r="D9" s="53">
        <v>46.93</v>
      </c>
      <c r="E9" s="47">
        <f>Premissas!G17</f>
        <v>0</v>
      </c>
      <c r="F9" s="48">
        <f>D9*E9</f>
        <v>0</v>
      </c>
    </row>
    <row r="10" spans="1:6" x14ac:dyDescent="0.2">
      <c r="A10" s="44"/>
      <c r="B10" s="45"/>
      <c r="C10" s="39"/>
      <c r="D10" s="53"/>
      <c r="E10" s="56"/>
      <c r="F10" s="48"/>
    </row>
    <row r="11" spans="1:6" s="55" customFormat="1" x14ac:dyDescent="0.2">
      <c r="A11" s="51"/>
      <c r="B11" s="45"/>
      <c r="C11" s="56"/>
      <c r="D11" s="53"/>
      <c r="E11" s="54"/>
      <c r="F11" s="48"/>
    </row>
    <row r="12" spans="1:6" x14ac:dyDescent="0.2">
      <c r="A12" s="43">
        <v>2</v>
      </c>
      <c r="B12" s="38" t="s">
        <v>73</v>
      </c>
      <c r="C12" s="49"/>
      <c r="D12" s="40"/>
      <c r="E12" s="50"/>
      <c r="F12" s="42">
        <f>SUM(F13:F15)</f>
        <v>0</v>
      </c>
    </row>
    <row r="13" spans="1:6" s="55" customFormat="1" x14ac:dyDescent="0.2">
      <c r="A13" s="51"/>
      <c r="B13" s="45" t="s">
        <v>76</v>
      </c>
      <c r="C13" s="52" t="s">
        <v>18</v>
      </c>
      <c r="D13" s="53">
        <f>F$8</f>
        <v>0</v>
      </c>
      <c r="E13" s="54">
        <f>Premissas!G56</f>
        <v>0</v>
      </c>
      <c r="F13" s="48">
        <f>D13*E13</f>
        <v>0</v>
      </c>
    </row>
    <row r="14" spans="1:6" s="55" customFormat="1" x14ac:dyDescent="0.2">
      <c r="A14" s="51"/>
      <c r="B14" s="45" t="s">
        <v>77</v>
      </c>
      <c r="C14" s="52" t="s">
        <v>18</v>
      </c>
      <c r="D14" s="53">
        <f t="shared" ref="D14:D15" si="0">F$8</f>
        <v>0</v>
      </c>
      <c r="E14" s="54">
        <f>Premissas!G70</f>
        <v>0</v>
      </c>
      <c r="F14" s="48">
        <f t="shared" ref="F14:F15" si="1">D14*E14</f>
        <v>0</v>
      </c>
    </row>
    <row r="15" spans="1:6" s="55" customFormat="1" x14ac:dyDescent="0.2">
      <c r="A15" s="51"/>
      <c r="B15" s="45" t="s">
        <v>78</v>
      </c>
      <c r="C15" s="52" t="s">
        <v>18</v>
      </c>
      <c r="D15" s="53">
        <f t="shared" si="0"/>
        <v>0</v>
      </c>
      <c r="E15" s="54">
        <f>Premissas!G65</f>
        <v>0</v>
      </c>
      <c r="F15" s="48">
        <f t="shared" si="1"/>
        <v>0</v>
      </c>
    </row>
    <row r="16" spans="1:6" s="55" customFormat="1" x14ac:dyDescent="0.2">
      <c r="A16" s="51"/>
      <c r="B16" s="45"/>
      <c r="C16" s="56"/>
      <c r="D16" s="53"/>
      <c r="E16" s="57"/>
      <c r="F16" s="48"/>
    </row>
    <row r="17" spans="1:6" s="55" customFormat="1" x14ac:dyDescent="0.2">
      <c r="A17" s="58" t="s">
        <v>44</v>
      </c>
      <c r="B17" s="59" t="s">
        <v>9</v>
      </c>
      <c r="C17" s="60" t="s">
        <v>43</v>
      </c>
      <c r="D17" s="61">
        <f>D9</f>
        <v>46.93</v>
      </c>
      <c r="E17" s="62">
        <f>'Custo Gerencial'!$G$47</f>
        <v>0</v>
      </c>
      <c r="F17" s="63">
        <f>D17*E17</f>
        <v>0</v>
      </c>
    </row>
    <row r="18" spans="1:6" s="55" customFormat="1" x14ac:dyDescent="0.2">
      <c r="A18" s="51"/>
      <c r="B18" s="45"/>
      <c r="C18" s="56"/>
      <c r="D18" s="53"/>
      <c r="E18" s="57"/>
      <c r="F18" s="48"/>
    </row>
    <row r="19" spans="1:6" s="55" customFormat="1" ht="24.75" thickBot="1" x14ac:dyDescent="0.25">
      <c r="A19" s="64"/>
      <c r="B19" s="65" t="s">
        <v>137</v>
      </c>
      <c r="C19" s="66" t="s">
        <v>20</v>
      </c>
      <c r="D19" s="230" t="s">
        <v>227</v>
      </c>
      <c r="E19" s="68">
        <f>F7</f>
        <v>0</v>
      </c>
      <c r="F19" s="69">
        <f>E19*1</f>
        <v>0</v>
      </c>
    </row>
    <row r="20" spans="1:6" s="55" customFormat="1" x14ac:dyDescent="0.2">
      <c r="A20" s="70"/>
      <c r="B20" s="71"/>
      <c r="C20" s="72"/>
      <c r="D20" s="73"/>
      <c r="E20" s="74"/>
      <c r="F20" s="75"/>
    </row>
    <row r="21" spans="1:6" ht="19.899999999999999" customHeight="1" thickBot="1" x14ac:dyDescent="0.25">
      <c r="A21" s="76"/>
      <c r="B21" s="76"/>
      <c r="C21" s="76"/>
      <c r="D21" s="76"/>
      <c r="E21" s="76"/>
      <c r="F21" s="76"/>
    </row>
    <row r="22" spans="1:6" ht="29.25" customHeight="1" x14ac:dyDescent="0.2">
      <c r="A22" s="32" t="s">
        <v>159</v>
      </c>
      <c r="B22" s="216" t="s">
        <v>107</v>
      </c>
      <c r="C22" s="216"/>
      <c r="D22" s="216"/>
      <c r="E22" s="216"/>
      <c r="F22" s="217"/>
    </row>
    <row r="23" spans="1:6" x14ac:dyDescent="0.2">
      <c r="A23" s="33" t="s">
        <v>2</v>
      </c>
      <c r="B23" s="34" t="s">
        <v>4</v>
      </c>
      <c r="C23" s="34" t="s">
        <v>5</v>
      </c>
      <c r="D23" s="34" t="s">
        <v>6</v>
      </c>
      <c r="E23" s="34" t="s">
        <v>39</v>
      </c>
      <c r="F23" s="36" t="s">
        <v>40</v>
      </c>
    </row>
    <row r="24" spans="1:6" x14ac:dyDescent="0.2">
      <c r="A24" s="37" t="str">
        <f>"valor mês "&amp;A22</f>
        <v>valor mês Produto 21</v>
      </c>
      <c r="B24" s="38" t="str">
        <f>B22</f>
        <v>Elaboração/atualização de cronograma do projeto da BR-381/262/MG/ES</v>
      </c>
      <c r="C24" s="39"/>
      <c r="D24" s="40"/>
      <c r="E24" s="41"/>
      <c r="F24" s="82">
        <f>F25+F29+F34</f>
        <v>0</v>
      </c>
    </row>
    <row r="25" spans="1:6" x14ac:dyDescent="0.2">
      <c r="A25" s="43">
        <v>1</v>
      </c>
      <c r="B25" s="38" t="s">
        <v>42</v>
      </c>
      <c r="C25" s="39"/>
      <c r="D25" s="40"/>
      <c r="E25" s="41"/>
      <c r="F25" s="42">
        <f>SUM(F26:F26)</f>
        <v>0</v>
      </c>
    </row>
    <row r="26" spans="1:6" x14ac:dyDescent="0.2">
      <c r="A26" s="44"/>
      <c r="B26" s="45" t="s">
        <v>48</v>
      </c>
      <c r="C26" s="39" t="s">
        <v>43</v>
      </c>
      <c r="D26" s="53">
        <v>46.92</v>
      </c>
      <c r="E26" s="47">
        <f>Premissas!G17</f>
        <v>0</v>
      </c>
      <c r="F26" s="48">
        <f>D26*E26</f>
        <v>0</v>
      </c>
    </row>
    <row r="27" spans="1:6" x14ac:dyDescent="0.2">
      <c r="A27" s="44"/>
      <c r="B27" s="45"/>
      <c r="C27" s="39"/>
      <c r="D27" s="53"/>
      <c r="E27" s="56"/>
      <c r="F27" s="48"/>
    </row>
    <row r="28" spans="1:6" x14ac:dyDescent="0.2">
      <c r="A28" s="51"/>
      <c r="B28" s="45"/>
      <c r="C28" s="56"/>
      <c r="D28" s="53"/>
      <c r="E28" s="54"/>
      <c r="F28" s="48"/>
    </row>
    <row r="29" spans="1:6" x14ac:dyDescent="0.2">
      <c r="A29" s="43">
        <v>2</v>
      </c>
      <c r="B29" s="38" t="s">
        <v>73</v>
      </c>
      <c r="C29" s="49"/>
      <c r="D29" s="40"/>
      <c r="E29" s="50"/>
      <c r="F29" s="42">
        <f>SUM(F30:F32)</f>
        <v>0</v>
      </c>
    </row>
    <row r="30" spans="1:6" x14ac:dyDescent="0.2">
      <c r="A30" s="51"/>
      <c r="B30" s="45" t="s">
        <v>76</v>
      </c>
      <c r="C30" s="52" t="s">
        <v>18</v>
      </c>
      <c r="D30" s="53">
        <f>$F$25</f>
        <v>0</v>
      </c>
      <c r="E30" s="54">
        <f>Premissas!G56</f>
        <v>0</v>
      </c>
      <c r="F30" s="48">
        <f>D30*E30</f>
        <v>0</v>
      </c>
    </row>
    <row r="31" spans="1:6" x14ac:dyDescent="0.2">
      <c r="A31" s="51"/>
      <c r="B31" s="45" t="s">
        <v>77</v>
      </c>
      <c r="C31" s="52" t="s">
        <v>18</v>
      </c>
      <c r="D31" s="53">
        <f t="shared" ref="D31" si="2">$F$25</f>
        <v>0</v>
      </c>
      <c r="E31" s="54">
        <f>Premissas!G70</f>
        <v>0</v>
      </c>
      <c r="F31" s="48">
        <f t="shared" ref="F31:F32" si="3">D31*E31</f>
        <v>0</v>
      </c>
    </row>
    <row r="32" spans="1:6" x14ac:dyDescent="0.2">
      <c r="A32" s="51"/>
      <c r="B32" s="45" t="s">
        <v>78</v>
      </c>
      <c r="C32" s="52" t="s">
        <v>18</v>
      </c>
      <c r="D32" s="53">
        <f t="shared" ref="D31:D32" si="4">F$8</f>
        <v>0</v>
      </c>
      <c r="E32" s="54">
        <f>Premissas!G65</f>
        <v>0</v>
      </c>
      <c r="F32" s="48">
        <f t="shared" si="3"/>
        <v>0</v>
      </c>
    </row>
    <row r="33" spans="1:6" x14ac:dyDescent="0.2">
      <c r="A33" s="51"/>
      <c r="B33" s="45"/>
      <c r="C33" s="56"/>
      <c r="D33" s="53"/>
      <c r="E33" s="57"/>
      <c r="F33" s="48"/>
    </row>
    <row r="34" spans="1:6" x14ac:dyDescent="0.2">
      <c r="A34" s="58" t="s">
        <v>44</v>
      </c>
      <c r="B34" s="59" t="s">
        <v>9</v>
      </c>
      <c r="C34" s="60" t="s">
        <v>43</v>
      </c>
      <c r="D34" s="61">
        <f>D26</f>
        <v>46.92</v>
      </c>
      <c r="E34" s="62">
        <f>'Custo Gerencial'!$G$47</f>
        <v>0</v>
      </c>
      <c r="F34" s="63">
        <f>D34*E34</f>
        <v>0</v>
      </c>
    </row>
    <row r="35" spans="1:6" x14ac:dyDescent="0.2">
      <c r="A35" s="51"/>
      <c r="B35" s="45"/>
      <c r="C35" s="56"/>
      <c r="D35" s="53"/>
      <c r="E35" s="57"/>
      <c r="F35" s="48"/>
    </row>
    <row r="36" spans="1:6" ht="12.75" thickBot="1" x14ac:dyDescent="0.25">
      <c r="A36" s="64"/>
      <c r="B36" s="65" t="s">
        <v>137</v>
      </c>
      <c r="C36" s="66" t="s">
        <v>20</v>
      </c>
      <c r="D36" s="67">
        <v>1</v>
      </c>
      <c r="E36" s="68">
        <f>F24</f>
        <v>0</v>
      </c>
      <c r="F36" s="69">
        <f>E36*D36</f>
        <v>0</v>
      </c>
    </row>
    <row r="37" spans="1:6" x14ac:dyDescent="0.2"/>
    <row r="38" spans="1:6" ht="12.75" thickBot="1" x14ac:dyDescent="0.25"/>
    <row r="39" spans="1:6" ht="29.25" customHeight="1" x14ac:dyDescent="0.2">
      <c r="A39" s="32" t="s">
        <v>160</v>
      </c>
      <c r="B39" s="216" t="s">
        <v>108</v>
      </c>
      <c r="C39" s="216"/>
      <c r="D39" s="216"/>
      <c r="E39" s="216"/>
      <c r="F39" s="217"/>
    </row>
    <row r="40" spans="1:6" x14ac:dyDescent="0.2">
      <c r="A40" s="33" t="s">
        <v>2</v>
      </c>
      <c r="B40" s="34" t="s">
        <v>4</v>
      </c>
      <c r="C40" s="34" t="s">
        <v>5</v>
      </c>
      <c r="D40" s="34" t="s">
        <v>6</v>
      </c>
      <c r="E40" s="34" t="s">
        <v>39</v>
      </c>
      <c r="F40" s="36" t="s">
        <v>40</v>
      </c>
    </row>
    <row r="41" spans="1:6" x14ac:dyDescent="0.2">
      <c r="A41" s="37" t="str">
        <f>"valor mês "&amp;A39</f>
        <v>valor mês Produto 22</v>
      </c>
      <c r="B41" s="38" t="str">
        <f>B39</f>
        <v>Elaboração/atualização de cronograma do projeto da BR-116/101/SP/RJ (Dutra)</v>
      </c>
      <c r="C41" s="39"/>
      <c r="D41" s="40"/>
      <c r="E41" s="41"/>
      <c r="F41" s="82">
        <f>F42+F46+F51</f>
        <v>0</v>
      </c>
    </row>
    <row r="42" spans="1:6" x14ac:dyDescent="0.2">
      <c r="A42" s="43">
        <v>1</v>
      </c>
      <c r="B42" s="38" t="s">
        <v>42</v>
      </c>
      <c r="C42" s="39"/>
      <c r="D42" s="40"/>
      <c r="E42" s="41"/>
      <c r="F42" s="42">
        <f>SUM(F43:F43)</f>
        <v>0</v>
      </c>
    </row>
    <row r="43" spans="1:6" x14ac:dyDescent="0.2">
      <c r="A43" s="44"/>
      <c r="B43" s="45" t="s">
        <v>48</v>
      </c>
      <c r="C43" s="39" t="s">
        <v>43</v>
      </c>
      <c r="D43" s="53">
        <v>46.92</v>
      </c>
      <c r="E43" s="47">
        <f>Premissas!G17</f>
        <v>0</v>
      </c>
      <c r="F43" s="48">
        <f>D43*E43</f>
        <v>0</v>
      </c>
    </row>
    <row r="44" spans="1:6" x14ac:dyDescent="0.2">
      <c r="A44" s="44"/>
      <c r="B44" s="45"/>
      <c r="C44" s="39"/>
      <c r="D44" s="53"/>
      <c r="E44" s="56"/>
      <c r="F44" s="48"/>
    </row>
    <row r="45" spans="1:6" x14ac:dyDescent="0.2">
      <c r="A45" s="51"/>
      <c r="B45" s="45"/>
      <c r="C45" s="56"/>
      <c r="D45" s="53"/>
      <c r="E45" s="54"/>
      <c r="F45" s="48"/>
    </row>
    <row r="46" spans="1:6" x14ac:dyDescent="0.2">
      <c r="A46" s="43">
        <v>2</v>
      </c>
      <c r="B46" s="38" t="s">
        <v>73</v>
      </c>
      <c r="C46" s="49"/>
      <c r="D46" s="40"/>
      <c r="E46" s="50"/>
      <c r="F46" s="42">
        <f>SUM(F47:F49)</f>
        <v>0</v>
      </c>
    </row>
    <row r="47" spans="1:6" x14ac:dyDescent="0.2">
      <c r="A47" s="51"/>
      <c r="B47" s="45" t="s">
        <v>76</v>
      </c>
      <c r="C47" s="52" t="s">
        <v>18</v>
      </c>
      <c r="D47" s="53">
        <f>F$42</f>
        <v>0</v>
      </c>
      <c r="E47" s="54">
        <f>Premissas!G56</f>
        <v>0</v>
      </c>
      <c r="F47" s="48">
        <f>D47*E47</f>
        <v>0</v>
      </c>
    </row>
    <row r="48" spans="1:6" x14ac:dyDescent="0.2">
      <c r="A48" s="51"/>
      <c r="B48" s="45" t="s">
        <v>77</v>
      </c>
      <c r="C48" s="52" t="s">
        <v>18</v>
      </c>
      <c r="D48" s="53">
        <f t="shared" ref="D48:D49" si="5">F$42</f>
        <v>0</v>
      </c>
      <c r="E48" s="54">
        <f>Premissas!G70</f>
        <v>0</v>
      </c>
      <c r="F48" s="48">
        <f t="shared" ref="F48:F49" si="6">D48*E48</f>
        <v>0</v>
      </c>
    </row>
    <row r="49" spans="1:6" x14ac:dyDescent="0.2">
      <c r="A49" s="51"/>
      <c r="B49" s="45" t="s">
        <v>78</v>
      </c>
      <c r="C49" s="52" t="s">
        <v>18</v>
      </c>
      <c r="D49" s="53">
        <f t="shared" si="5"/>
        <v>0</v>
      </c>
      <c r="E49" s="54">
        <f>Premissas!G65</f>
        <v>0</v>
      </c>
      <c r="F49" s="48">
        <f t="shared" si="6"/>
        <v>0</v>
      </c>
    </row>
    <row r="50" spans="1:6" x14ac:dyDescent="0.2">
      <c r="A50" s="51"/>
      <c r="B50" s="45"/>
      <c r="C50" s="56"/>
      <c r="D50" s="53"/>
      <c r="E50" s="57"/>
      <c r="F50" s="48"/>
    </row>
    <row r="51" spans="1:6" x14ac:dyDescent="0.2">
      <c r="A51" s="58" t="s">
        <v>44</v>
      </c>
      <c r="B51" s="59" t="s">
        <v>9</v>
      </c>
      <c r="C51" s="60" t="s">
        <v>43</v>
      </c>
      <c r="D51" s="61">
        <f>D43</f>
        <v>46.92</v>
      </c>
      <c r="E51" s="62">
        <f>'Custo Gerencial'!$G$47</f>
        <v>0</v>
      </c>
      <c r="F51" s="63">
        <f>D51*E51</f>
        <v>0</v>
      </c>
    </row>
    <row r="52" spans="1:6" x14ac:dyDescent="0.2">
      <c r="A52" s="51"/>
      <c r="B52" s="45"/>
      <c r="C52" s="56"/>
      <c r="D52" s="53"/>
      <c r="E52" s="57"/>
      <c r="F52" s="48"/>
    </row>
    <row r="53" spans="1:6" ht="12.75" thickBot="1" x14ac:dyDescent="0.25">
      <c r="A53" s="64"/>
      <c r="B53" s="65" t="s">
        <v>137</v>
      </c>
      <c r="C53" s="66" t="s">
        <v>20</v>
      </c>
      <c r="D53" s="67">
        <v>1</v>
      </c>
      <c r="E53" s="68">
        <f>F41</f>
        <v>0</v>
      </c>
      <c r="F53" s="69">
        <f>E53*D53</f>
        <v>0</v>
      </c>
    </row>
    <row r="54" spans="1:6" x14ac:dyDescent="0.2"/>
    <row r="55" spans="1:6" ht="12.75" thickBot="1" x14ac:dyDescent="0.25"/>
    <row r="56" spans="1:6" ht="29.25" customHeight="1" x14ac:dyDescent="0.2">
      <c r="A56" s="32" t="s">
        <v>161</v>
      </c>
      <c r="B56" s="216" t="s">
        <v>120</v>
      </c>
      <c r="C56" s="216"/>
      <c r="D56" s="216"/>
      <c r="E56" s="216"/>
      <c r="F56" s="217"/>
    </row>
    <row r="57" spans="1:6" x14ac:dyDescent="0.2">
      <c r="A57" s="33" t="s">
        <v>2</v>
      </c>
      <c r="B57" s="34" t="s">
        <v>4</v>
      </c>
      <c r="C57" s="34" t="s">
        <v>5</v>
      </c>
      <c r="D57" s="34" t="s">
        <v>6</v>
      </c>
      <c r="E57" s="34" t="s">
        <v>39</v>
      </c>
      <c r="F57" s="36" t="s">
        <v>40</v>
      </c>
    </row>
    <row r="58" spans="1:6" x14ac:dyDescent="0.2">
      <c r="A58" s="37" t="str">
        <f>"valor mês "&amp;A56</f>
        <v>valor mês Produto 23</v>
      </c>
      <c r="B58" s="38" t="str">
        <f>B56</f>
        <v>Elaboração/atualização de cronograma do projeto das Rodovias Integradas do Paraná</v>
      </c>
      <c r="C58" s="39"/>
      <c r="D58" s="40"/>
      <c r="E58" s="41"/>
      <c r="F58" s="82">
        <f>F59+F63+F68</f>
        <v>0</v>
      </c>
    </row>
    <row r="59" spans="1:6" x14ac:dyDescent="0.2">
      <c r="A59" s="43">
        <v>1</v>
      </c>
      <c r="B59" s="38" t="s">
        <v>42</v>
      </c>
      <c r="C59" s="39"/>
      <c r="D59" s="40"/>
      <c r="E59" s="41"/>
      <c r="F59" s="42">
        <f>SUM(F60:F60)</f>
        <v>0</v>
      </c>
    </row>
    <row r="60" spans="1:6" x14ac:dyDescent="0.2">
      <c r="A60" s="44"/>
      <c r="B60" s="45" t="s">
        <v>48</v>
      </c>
      <c r="C60" s="39" t="s">
        <v>43</v>
      </c>
      <c r="D60" s="53">
        <v>46.92</v>
      </c>
      <c r="E60" s="47">
        <f>Premissas!G17</f>
        <v>0</v>
      </c>
      <c r="F60" s="48">
        <f>D60*E60</f>
        <v>0</v>
      </c>
    </row>
    <row r="61" spans="1:6" x14ac:dyDescent="0.2">
      <c r="A61" s="44"/>
      <c r="B61" s="45"/>
      <c r="C61" s="39"/>
      <c r="D61" s="53"/>
      <c r="E61" s="56"/>
      <c r="F61" s="48"/>
    </row>
    <row r="62" spans="1:6" x14ac:dyDescent="0.2">
      <c r="A62" s="51"/>
      <c r="B62" s="45"/>
      <c r="C62" s="56"/>
      <c r="D62" s="53"/>
      <c r="E62" s="54"/>
      <c r="F62" s="48"/>
    </row>
    <row r="63" spans="1:6" x14ac:dyDescent="0.2">
      <c r="A63" s="43">
        <v>2</v>
      </c>
      <c r="B63" s="38" t="s">
        <v>73</v>
      </c>
      <c r="C63" s="49"/>
      <c r="D63" s="40"/>
      <c r="E63" s="50"/>
      <c r="F63" s="42">
        <f>SUM(F64:F66)</f>
        <v>0</v>
      </c>
    </row>
    <row r="64" spans="1:6" x14ac:dyDescent="0.2">
      <c r="A64" s="51"/>
      <c r="B64" s="45" t="s">
        <v>76</v>
      </c>
      <c r="C64" s="52" t="s">
        <v>18</v>
      </c>
      <c r="D64" s="53">
        <f>F$59</f>
        <v>0</v>
      </c>
      <c r="E64" s="54">
        <f>Premissas!G56</f>
        <v>0</v>
      </c>
      <c r="F64" s="48">
        <f>D64*E64</f>
        <v>0</v>
      </c>
    </row>
    <row r="65" spans="1:6" x14ac:dyDescent="0.2">
      <c r="A65" s="51"/>
      <c r="B65" s="45" t="s">
        <v>77</v>
      </c>
      <c r="C65" s="52" t="s">
        <v>18</v>
      </c>
      <c r="D65" s="53">
        <f t="shared" ref="D65:D66" si="7">F$59</f>
        <v>0</v>
      </c>
      <c r="E65" s="54">
        <f>Premissas!G70</f>
        <v>0</v>
      </c>
      <c r="F65" s="48">
        <f t="shared" ref="F65:F66" si="8">D65*E65</f>
        <v>0</v>
      </c>
    </row>
    <row r="66" spans="1:6" x14ac:dyDescent="0.2">
      <c r="A66" s="51"/>
      <c r="B66" s="45" t="s">
        <v>78</v>
      </c>
      <c r="C66" s="52" t="s">
        <v>18</v>
      </c>
      <c r="D66" s="53">
        <f t="shared" si="7"/>
        <v>0</v>
      </c>
      <c r="E66" s="54">
        <f>Premissas!G65</f>
        <v>0</v>
      </c>
      <c r="F66" s="48">
        <f t="shared" si="8"/>
        <v>0</v>
      </c>
    </row>
    <row r="67" spans="1:6" x14ac:dyDescent="0.2">
      <c r="A67" s="51"/>
      <c r="B67" s="45"/>
      <c r="C67" s="56"/>
      <c r="D67" s="53"/>
      <c r="E67" s="57"/>
      <c r="F67" s="48"/>
    </row>
    <row r="68" spans="1:6" x14ac:dyDescent="0.2">
      <c r="A68" s="58" t="s">
        <v>44</v>
      </c>
      <c r="B68" s="59" t="s">
        <v>9</v>
      </c>
      <c r="C68" s="60" t="s">
        <v>43</v>
      </c>
      <c r="D68" s="61">
        <f>D60</f>
        <v>46.92</v>
      </c>
      <c r="E68" s="62">
        <f>'Custo Gerencial'!$G$47</f>
        <v>0</v>
      </c>
      <c r="F68" s="63">
        <f>D68*E68</f>
        <v>0</v>
      </c>
    </row>
    <row r="69" spans="1:6" x14ac:dyDescent="0.2">
      <c r="A69" s="51"/>
      <c r="B69" s="45"/>
      <c r="C69" s="56"/>
      <c r="D69" s="53"/>
      <c r="E69" s="57"/>
      <c r="F69" s="48"/>
    </row>
    <row r="70" spans="1:6" ht="12.75" thickBot="1" x14ac:dyDescent="0.25">
      <c r="A70" s="64"/>
      <c r="B70" s="65" t="s">
        <v>137</v>
      </c>
      <c r="C70" s="66" t="s">
        <v>20</v>
      </c>
      <c r="D70" s="67">
        <v>1</v>
      </c>
      <c r="E70" s="68">
        <f>F58</f>
        <v>0</v>
      </c>
      <c r="F70" s="69">
        <f>E70*D70</f>
        <v>0</v>
      </c>
    </row>
    <row r="71" spans="1:6" x14ac:dyDescent="0.2"/>
    <row r="72" spans="1:6" ht="12.75" thickBot="1" x14ac:dyDescent="0.25"/>
    <row r="73" spans="1:6" ht="29.25" customHeight="1" x14ac:dyDescent="0.2">
      <c r="A73" s="32" t="s">
        <v>162</v>
      </c>
      <c r="B73" s="216" t="s">
        <v>109</v>
      </c>
      <c r="C73" s="216"/>
      <c r="D73" s="216"/>
      <c r="E73" s="216"/>
      <c r="F73" s="217"/>
    </row>
    <row r="74" spans="1:6" x14ac:dyDescent="0.2">
      <c r="A74" s="33" t="s">
        <v>2</v>
      </c>
      <c r="B74" s="34" t="s">
        <v>4</v>
      </c>
      <c r="C74" s="34" t="s">
        <v>5</v>
      </c>
      <c r="D74" s="34" t="s">
        <v>6</v>
      </c>
      <c r="E74" s="34" t="s">
        <v>39</v>
      </c>
      <c r="F74" s="36" t="s">
        <v>40</v>
      </c>
    </row>
    <row r="75" spans="1:6" x14ac:dyDescent="0.2">
      <c r="A75" s="37" t="str">
        <f>"valor mês "&amp;A73</f>
        <v>valor mês Produto 24</v>
      </c>
      <c r="B75" s="38" t="str">
        <f>B73</f>
        <v>Elaboração/atualização de cronograma do projeto da BR-116/493/RJ/MG (CRT)</v>
      </c>
      <c r="C75" s="39"/>
      <c r="D75" s="40"/>
      <c r="E75" s="41"/>
      <c r="F75" s="82">
        <f>F76+F80+F85</f>
        <v>0</v>
      </c>
    </row>
    <row r="76" spans="1:6" x14ac:dyDescent="0.2">
      <c r="A76" s="43">
        <v>1</v>
      </c>
      <c r="B76" s="38" t="s">
        <v>42</v>
      </c>
      <c r="C76" s="39"/>
      <c r="D76" s="40"/>
      <c r="E76" s="41"/>
      <c r="F76" s="42">
        <f>SUM(F77:F77)</f>
        <v>0</v>
      </c>
    </row>
    <row r="77" spans="1:6" x14ac:dyDescent="0.2">
      <c r="A77" s="44"/>
      <c r="B77" s="45" t="s">
        <v>48</v>
      </c>
      <c r="C77" s="39" t="s">
        <v>43</v>
      </c>
      <c r="D77" s="53">
        <v>46.92</v>
      </c>
      <c r="E77" s="47">
        <f>Premissas!G17</f>
        <v>0</v>
      </c>
      <c r="F77" s="48">
        <f>D77*E77</f>
        <v>0</v>
      </c>
    </row>
    <row r="78" spans="1:6" x14ac:dyDescent="0.2">
      <c r="A78" s="44"/>
      <c r="B78" s="45"/>
      <c r="C78" s="39"/>
      <c r="D78" s="53"/>
      <c r="E78" s="56"/>
      <c r="F78" s="48"/>
    </row>
    <row r="79" spans="1:6" x14ac:dyDescent="0.2">
      <c r="A79" s="51"/>
      <c r="B79" s="45"/>
      <c r="C79" s="56"/>
      <c r="D79" s="53"/>
      <c r="E79" s="54"/>
      <c r="F79" s="48"/>
    </row>
    <row r="80" spans="1:6" x14ac:dyDescent="0.2">
      <c r="A80" s="43">
        <v>2</v>
      </c>
      <c r="B80" s="38" t="s">
        <v>73</v>
      </c>
      <c r="C80" s="49"/>
      <c r="D80" s="40"/>
      <c r="E80" s="50"/>
      <c r="F80" s="42">
        <f>SUM(F81:F83)</f>
        <v>0</v>
      </c>
    </row>
    <row r="81" spans="1:6" x14ac:dyDescent="0.2">
      <c r="A81" s="51"/>
      <c r="B81" s="45" t="s">
        <v>76</v>
      </c>
      <c r="C81" s="52" t="s">
        <v>18</v>
      </c>
      <c r="D81" s="53">
        <f>F$76</f>
        <v>0</v>
      </c>
      <c r="E81" s="54">
        <f>Premissas!G56</f>
        <v>0</v>
      </c>
      <c r="F81" s="48">
        <f>D81*E81</f>
        <v>0</v>
      </c>
    </row>
    <row r="82" spans="1:6" x14ac:dyDescent="0.2">
      <c r="A82" s="51"/>
      <c r="B82" s="45" t="s">
        <v>77</v>
      </c>
      <c r="C82" s="52" t="s">
        <v>18</v>
      </c>
      <c r="D82" s="53">
        <f t="shared" ref="D82:D83" si="9">F$76</f>
        <v>0</v>
      </c>
      <c r="E82" s="54">
        <f>Premissas!G70</f>
        <v>0</v>
      </c>
      <c r="F82" s="48">
        <f t="shared" ref="F82:F83" si="10">D82*E82</f>
        <v>0</v>
      </c>
    </row>
    <row r="83" spans="1:6" x14ac:dyDescent="0.2">
      <c r="A83" s="51"/>
      <c r="B83" s="45" t="s">
        <v>78</v>
      </c>
      <c r="C83" s="52" t="s">
        <v>18</v>
      </c>
      <c r="D83" s="53">
        <f t="shared" si="9"/>
        <v>0</v>
      </c>
      <c r="E83" s="54">
        <f>Premissas!G65</f>
        <v>0</v>
      </c>
      <c r="F83" s="48">
        <f t="shared" si="10"/>
        <v>0</v>
      </c>
    </row>
    <row r="84" spans="1:6" x14ac:dyDescent="0.2">
      <c r="A84" s="51"/>
      <c r="B84" s="45"/>
      <c r="C84" s="56"/>
      <c r="D84" s="53"/>
      <c r="E84" s="57"/>
      <c r="F84" s="48"/>
    </row>
    <row r="85" spans="1:6" x14ac:dyDescent="0.2">
      <c r="A85" s="58" t="s">
        <v>44</v>
      </c>
      <c r="B85" s="59" t="s">
        <v>9</v>
      </c>
      <c r="C85" s="60" t="s">
        <v>43</v>
      </c>
      <c r="D85" s="61">
        <f>D77</f>
        <v>46.92</v>
      </c>
      <c r="E85" s="62">
        <f>'Custo Gerencial'!$G$47</f>
        <v>0</v>
      </c>
      <c r="F85" s="63">
        <f>D85*E85</f>
        <v>0</v>
      </c>
    </row>
    <row r="86" spans="1:6" x14ac:dyDescent="0.2">
      <c r="A86" s="51"/>
      <c r="B86" s="45"/>
      <c r="C86" s="56"/>
      <c r="D86" s="53"/>
      <c r="E86" s="57"/>
      <c r="F86" s="48"/>
    </row>
    <row r="87" spans="1:6" ht="12.75" thickBot="1" x14ac:dyDescent="0.25">
      <c r="A87" s="64"/>
      <c r="B87" s="65" t="s">
        <v>137</v>
      </c>
      <c r="C87" s="66" t="s">
        <v>20</v>
      </c>
      <c r="D87" s="67">
        <v>1</v>
      </c>
      <c r="E87" s="68">
        <f>F75</f>
        <v>0</v>
      </c>
      <c r="F87" s="69">
        <f>E87*D87</f>
        <v>0</v>
      </c>
    </row>
    <row r="88" spans="1:6" x14ac:dyDescent="0.2"/>
    <row r="89" spans="1:6" ht="12.75" thickBot="1" x14ac:dyDescent="0.25"/>
    <row r="90" spans="1:6" ht="29.25" customHeight="1" x14ac:dyDescent="0.2">
      <c r="A90" s="32" t="s">
        <v>163</v>
      </c>
      <c r="B90" s="216" t="s">
        <v>110</v>
      </c>
      <c r="C90" s="216"/>
      <c r="D90" s="216"/>
      <c r="E90" s="216"/>
      <c r="F90" s="217"/>
    </row>
    <row r="91" spans="1:6" x14ac:dyDescent="0.2">
      <c r="A91" s="33" t="s">
        <v>2</v>
      </c>
      <c r="B91" s="34" t="s">
        <v>4</v>
      </c>
      <c r="C91" s="34" t="s">
        <v>5</v>
      </c>
      <c r="D91" s="34" t="s">
        <v>6</v>
      </c>
      <c r="E91" s="34" t="s">
        <v>39</v>
      </c>
      <c r="F91" s="36" t="s">
        <v>40</v>
      </c>
    </row>
    <row r="92" spans="1:6" x14ac:dyDescent="0.2">
      <c r="A92" s="37" t="str">
        <f>"valor mês "&amp;A90</f>
        <v>valor mês Produto 25</v>
      </c>
      <c r="B92" s="38" t="str">
        <f>B90</f>
        <v>Elaboração/atualização de cronograma do projeto da EF-334 (FIOL)</v>
      </c>
      <c r="C92" s="39"/>
      <c r="D92" s="40"/>
      <c r="E92" s="41"/>
      <c r="F92" s="82">
        <f>F93+F97+F102</f>
        <v>0</v>
      </c>
    </row>
    <row r="93" spans="1:6" x14ac:dyDescent="0.2">
      <c r="A93" s="43">
        <v>1</v>
      </c>
      <c r="B93" s="38" t="s">
        <v>42</v>
      </c>
      <c r="C93" s="39"/>
      <c r="D93" s="40"/>
      <c r="E93" s="41"/>
      <c r="F93" s="42">
        <f>SUM(F94:F94)</f>
        <v>0</v>
      </c>
    </row>
    <row r="94" spans="1:6" x14ac:dyDescent="0.2">
      <c r="A94" s="44"/>
      <c r="B94" s="45" t="s">
        <v>48</v>
      </c>
      <c r="C94" s="39" t="s">
        <v>43</v>
      </c>
      <c r="D94" s="53">
        <v>46.92</v>
      </c>
      <c r="E94" s="47">
        <f>Premissas!G17</f>
        <v>0</v>
      </c>
      <c r="F94" s="48">
        <f>D94*E94</f>
        <v>0</v>
      </c>
    </row>
    <row r="95" spans="1:6" x14ac:dyDescent="0.2">
      <c r="A95" s="44"/>
      <c r="B95" s="45"/>
      <c r="C95" s="39"/>
      <c r="D95" s="53"/>
      <c r="E95" s="56"/>
      <c r="F95" s="48"/>
    </row>
    <row r="96" spans="1:6" x14ac:dyDescent="0.2">
      <c r="A96" s="51"/>
      <c r="B96" s="45"/>
      <c r="C96" s="56"/>
      <c r="D96" s="53"/>
      <c r="E96" s="54"/>
      <c r="F96" s="48"/>
    </row>
    <row r="97" spans="1:6" x14ac:dyDescent="0.2">
      <c r="A97" s="43">
        <v>2</v>
      </c>
      <c r="B97" s="38" t="s">
        <v>73</v>
      </c>
      <c r="C97" s="49"/>
      <c r="D97" s="40"/>
      <c r="E97" s="50"/>
      <c r="F97" s="42">
        <f>SUM(F98:F100)</f>
        <v>0</v>
      </c>
    </row>
    <row r="98" spans="1:6" x14ac:dyDescent="0.2">
      <c r="A98" s="51"/>
      <c r="B98" s="45" t="s">
        <v>76</v>
      </c>
      <c r="C98" s="52" t="s">
        <v>18</v>
      </c>
      <c r="D98" s="53">
        <f>F$93</f>
        <v>0</v>
      </c>
      <c r="E98" s="54">
        <f>Premissas!G56</f>
        <v>0</v>
      </c>
      <c r="F98" s="48">
        <f>D98*E98</f>
        <v>0</v>
      </c>
    </row>
    <row r="99" spans="1:6" x14ac:dyDescent="0.2">
      <c r="A99" s="51"/>
      <c r="B99" s="45" t="s">
        <v>77</v>
      </c>
      <c r="C99" s="52" t="s">
        <v>18</v>
      </c>
      <c r="D99" s="53">
        <f t="shared" ref="D99:D100" si="11">F$93</f>
        <v>0</v>
      </c>
      <c r="E99" s="54">
        <f>Premissas!G70</f>
        <v>0</v>
      </c>
      <c r="F99" s="48">
        <f t="shared" ref="F99:F100" si="12">D99*E99</f>
        <v>0</v>
      </c>
    </row>
    <row r="100" spans="1:6" x14ac:dyDescent="0.2">
      <c r="A100" s="51"/>
      <c r="B100" s="45" t="s">
        <v>78</v>
      </c>
      <c r="C100" s="52" t="s">
        <v>18</v>
      </c>
      <c r="D100" s="53">
        <f t="shared" si="11"/>
        <v>0</v>
      </c>
      <c r="E100" s="54">
        <f>Premissas!G65</f>
        <v>0</v>
      </c>
      <c r="F100" s="48">
        <f t="shared" si="12"/>
        <v>0</v>
      </c>
    </row>
    <row r="101" spans="1:6" x14ac:dyDescent="0.2">
      <c r="A101" s="51"/>
      <c r="B101" s="45"/>
      <c r="C101" s="56"/>
      <c r="D101" s="53"/>
      <c r="E101" s="57"/>
      <c r="F101" s="48"/>
    </row>
    <row r="102" spans="1:6" x14ac:dyDescent="0.2">
      <c r="A102" s="58" t="s">
        <v>44</v>
      </c>
      <c r="B102" s="59" t="s">
        <v>9</v>
      </c>
      <c r="C102" s="60" t="s">
        <v>43</v>
      </c>
      <c r="D102" s="61">
        <f>D94</f>
        <v>46.92</v>
      </c>
      <c r="E102" s="62">
        <f>'Custo Gerencial'!$G$47</f>
        <v>0</v>
      </c>
      <c r="F102" s="63">
        <f>D102*E102</f>
        <v>0</v>
      </c>
    </row>
    <row r="103" spans="1:6" x14ac:dyDescent="0.2">
      <c r="A103" s="51"/>
      <c r="B103" s="45"/>
      <c r="C103" s="56"/>
      <c r="D103" s="53"/>
      <c r="E103" s="57"/>
      <c r="F103" s="48"/>
    </row>
    <row r="104" spans="1:6" ht="12.75" thickBot="1" x14ac:dyDescent="0.25">
      <c r="A104" s="64"/>
      <c r="B104" s="65" t="s">
        <v>137</v>
      </c>
      <c r="C104" s="66" t="s">
        <v>20</v>
      </c>
      <c r="D104" s="67">
        <v>1</v>
      </c>
      <c r="E104" s="68">
        <f>F92</f>
        <v>0</v>
      </c>
      <c r="F104" s="69">
        <f>E104*D104</f>
        <v>0</v>
      </c>
    </row>
    <row r="105" spans="1:6" x14ac:dyDescent="0.2"/>
    <row r="106" spans="1:6" ht="12.75" thickBot="1" x14ac:dyDescent="0.25"/>
    <row r="107" spans="1:6" ht="29.25" customHeight="1" x14ac:dyDescent="0.2">
      <c r="A107" s="32" t="s">
        <v>164</v>
      </c>
      <c r="B107" s="216" t="s">
        <v>111</v>
      </c>
      <c r="C107" s="216"/>
      <c r="D107" s="216"/>
      <c r="E107" s="216"/>
      <c r="F107" s="217"/>
    </row>
    <row r="108" spans="1:6" x14ac:dyDescent="0.2">
      <c r="A108" s="33" t="s">
        <v>2</v>
      </c>
      <c r="B108" s="34" t="s">
        <v>4</v>
      </c>
      <c r="C108" s="34" t="s">
        <v>5</v>
      </c>
      <c r="D108" s="34" t="s">
        <v>6</v>
      </c>
      <c r="E108" s="34" t="s">
        <v>39</v>
      </c>
      <c r="F108" s="36" t="s">
        <v>40</v>
      </c>
    </row>
    <row r="109" spans="1:6" x14ac:dyDescent="0.2">
      <c r="A109" s="37" t="str">
        <f>"valor mês "&amp;A107</f>
        <v>valor mês Produto 26</v>
      </c>
      <c r="B109" s="38" t="str">
        <f>B107</f>
        <v>Elaboração/atualização de cronograma do projeto da EF-170 (Ferrogrão)</v>
      </c>
      <c r="C109" s="39"/>
      <c r="D109" s="40"/>
      <c r="E109" s="41"/>
      <c r="F109" s="82">
        <f>F110+F114+F119</f>
        <v>0</v>
      </c>
    </row>
    <row r="110" spans="1:6" x14ac:dyDescent="0.2">
      <c r="A110" s="43">
        <v>1</v>
      </c>
      <c r="B110" s="38" t="s">
        <v>42</v>
      </c>
      <c r="C110" s="39"/>
      <c r="D110" s="40"/>
      <c r="E110" s="41"/>
      <c r="F110" s="42">
        <f>SUM(F111:F111)</f>
        <v>0</v>
      </c>
    </row>
    <row r="111" spans="1:6" x14ac:dyDescent="0.2">
      <c r="A111" s="44"/>
      <c r="B111" s="45" t="s">
        <v>48</v>
      </c>
      <c r="C111" s="39" t="s">
        <v>43</v>
      </c>
      <c r="D111" s="53">
        <v>46.92</v>
      </c>
      <c r="E111" s="47">
        <f>Premissas!G17</f>
        <v>0</v>
      </c>
      <c r="F111" s="48">
        <f>D111*E111</f>
        <v>0</v>
      </c>
    </row>
    <row r="112" spans="1:6" x14ac:dyDescent="0.2">
      <c r="A112" s="44"/>
      <c r="B112" s="45"/>
      <c r="C112" s="39"/>
      <c r="D112" s="53"/>
      <c r="E112" s="56"/>
      <c r="F112" s="48"/>
    </row>
    <row r="113" spans="1:6" x14ac:dyDescent="0.2">
      <c r="A113" s="51"/>
      <c r="B113" s="45"/>
      <c r="C113" s="56"/>
      <c r="D113" s="53"/>
      <c r="E113" s="54"/>
      <c r="F113" s="48"/>
    </row>
    <row r="114" spans="1:6" x14ac:dyDescent="0.2">
      <c r="A114" s="43">
        <v>2</v>
      </c>
      <c r="B114" s="38" t="s">
        <v>73</v>
      </c>
      <c r="C114" s="49"/>
      <c r="D114" s="40"/>
      <c r="E114" s="50"/>
      <c r="F114" s="42">
        <f>SUM(F115:F117)</f>
        <v>0</v>
      </c>
    </row>
    <row r="115" spans="1:6" x14ac:dyDescent="0.2">
      <c r="A115" s="51"/>
      <c r="B115" s="45" t="s">
        <v>76</v>
      </c>
      <c r="C115" s="52" t="s">
        <v>18</v>
      </c>
      <c r="D115" s="53">
        <f>F$110</f>
        <v>0</v>
      </c>
      <c r="E115" s="54">
        <f>Premissas!G56</f>
        <v>0</v>
      </c>
      <c r="F115" s="48">
        <f>D115*E115</f>
        <v>0</v>
      </c>
    </row>
    <row r="116" spans="1:6" x14ac:dyDescent="0.2">
      <c r="A116" s="51"/>
      <c r="B116" s="45" t="s">
        <v>77</v>
      </c>
      <c r="C116" s="52" t="s">
        <v>18</v>
      </c>
      <c r="D116" s="53">
        <f t="shared" ref="D116:D117" si="13">F$110</f>
        <v>0</v>
      </c>
      <c r="E116" s="54">
        <f>Premissas!G70</f>
        <v>0</v>
      </c>
      <c r="F116" s="48">
        <f t="shared" ref="F116:F117" si="14">D116*E116</f>
        <v>0</v>
      </c>
    </row>
    <row r="117" spans="1:6" x14ac:dyDescent="0.2">
      <c r="A117" s="51"/>
      <c r="B117" s="45" t="s">
        <v>78</v>
      </c>
      <c r="C117" s="52" t="s">
        <v>18</v>
      </c>
      <c r="D117" s="53">
        <f t="shared" si="13"/>
        <v>0</v>
      </c>
      <c r="E117" s="54">
        <f>Premissas!G65</f>
        <v>0</v>
      </c>
      <c r="F117" s="48">
        <f t="shared" si="14"/>
        <v>0</v>
      </c>
    </row>
    <row r="118" spans="1:6" x14ac:dyDescent="0.2">
      <c r="A118" s="51"/>
      <c r="B118" s="45"/>
      <c r="C118" s="56"/>
      <c r="D118" s="53"/>
      <c r="E118" s="57"/>
      <c r="F118" s="48"/>
    </row>
    <row r="119" spans="1:6" x14ac:dyDescent="0.2">
      <c r="A119" s="58" t="s">
        <v>44</v>
      </c>
      <c r="B119" s="59" t="s">
        <v>9</v>
      </c>
      <c r="C119" s="60" t="s">
        <v>43</v>
      </c>
      <c r="D119" s="61">
        <f>D111</f>
        <v>46.92</v>
      </c>
      <c r="E119" s="62">
        <f>'Custo Gerencial'!$G$47</f>
        <v>0</v>
      </c>
      <c r="F119" s="63">
        <f>D119*E119</f>
        <v>0</v>
      </c>
    </row>
    <row r="120" spans="1:6" x14ac:dyDescent="0.2">
      <c r="A120" s="51"/>
      <c r="B120" s="45"/>
      <c r="C120" s="56"/>
      <c r="D120" s="53"/>
      <c r="E120" s="57"/>
      <c r="F120" s="48"/>
    </row>
    <row r="121" spans="1:6" ht="12.75" thickBot="1" x14ac:dyDescent="0.25">
      <c r="A121" s="64"/>
      <c r="B121" s="65" t="s">
        <v>137</v>
      </c>
      <c r="C121" s="66" t="s">
        <v>20</v>
      </c>
      <c r="D121" s="67">
        <v>1</v>
      </c>
      <c r="E121" s="68">
        <f>F109</f>
        <v>0</v>
      </c>
      <c r="F121" s="69">
        <f>E121*D121</f>
        <v>0</v>
      </c>
    </row>
    <row r="122" spans="1:6" x14ac:dyDescent="0.2"/>
    <row r="123" spans="1:6" ht="12.75" thickBot="1" x14ac:dyDescent="0.25"/>
    <row r="124" spans="1:6" ht="29.25" customHeight="1" x14ac:dyDescent="0.2">
      <c r="A124" s="32" t="s">
        <v>165</v>
      </c>
      <c r="B124" s="216" t="s">
        <v>112</v>
      </c>
      <c r="C124" s="216"/>
      <c r="D124" s="216"/>
      <c r="E124" s="216"/>
      <c r="F124" s="217"/>
    </row>
    <row r="125" spans="1:6" x14ac:dyDescent="0.2">
      <c r="A125" s="33" t="s">
        <v>2</v>
      </c>
      <c r="B125" s="34" t="s">
        <v>4</v>
      </c>
      <c r="C125" s="34" t="s">
        <v>5</v>
      </c>
      <c r="D125" s="34" t="s">
        <v>6</v>
      </c>
      <c r="E125" s="34" t="s">
        <v>39</v>
      </c>
      <c r="F125" s="36" t="s">
        <v>40</v>
      </c>
    </row>
    <row r="126" spans="1:6" x14ac:dyDescent="0.2">
      <c r="A126" s="37" t="str">
        <f>"valor mês "&amp;A124</f>
        <v>valor mês Produto 27</v>
      </c>
      <c r="B126" s="38" t="str">
        <f>B124</f>
        <v>Elaboração/atualização de cronograma do projeto da BR-470/282/153/SC</v>
      </c>
      <c r="C126" s="39"/>
      <c r="D126" s="40"/>
      <c r="E126" s="41"/>
      <c r="F126" s="82">
        <f>F127+F131+F136</f>
        <v>0</v>
      </c>
    </row>
    <row r="127" spans="1:6" x14ac:dyDescent="0.2">
      <c r="A127" s="43">
        <v>1</v>
      </c>
      <c r="B127" s="38" t="s">
        <v>42</v>
      </c>
      <c r="C127" s="39"/>
      <c r="D127" s="40"/>
      <c r="E127" s="41"/>
      <c r="F127" s="42">
        <f>SUM(F128:F128)</f>
        <v>0</v>
      </c>
    </row>
    <row r="128" spans="1:6" x14ac:dyDescent="0.2">
      <c r="A128" s="44"/>
      <c r="B128" s="45" t="s">
        <v>48</v>
      </c>
      <c r="C128" s="39" t="s">
        <v>43</v>
      </c>
      <c r="D128" s="53">
        <v>46.92</v>
      </c>
      <c r="E128" s="47">
        <f>Premissas!G17</f>
        <v>0</v>
      </c>
      <c r="F128" s="48">
        <f>D128*E128</f>
        <v>0</v>
      </c>
    </row>
    <row r="129" spans="1:6" x14ac:dyDescent="0.2">
      <c r="A129" s="44"/>
      <c r="B129" s="45"/>
      <c r="C129" s="39"/>
      <c r="D129" s="53"/>
      <c r="E129" s="56"/>
      <c r="F129" s="48"/>
    </row>
    <row r="130" spans="1:6" x14ac:dyDescent="0.2">
      <c r="A130" s="51"/>
      <c r="B130" s="45"/>
      <c r="C130" s="56"/>
      <c r="D130" s="53"/>
      <c r="E130" s="54"/>
      <c r="F130" s="48"/>
    </row>
    <row r="131" spans="1:6" x14ac:dyDescent="0.2">
      <c r="A131" s="43">
        <v>2</v>
      </c>
      <c r="B131" s="38" t="s">
        <v>73</v>
      </c>
      <c r="C131" s="49"/>
      <c r="D131" s="40"/>
      <c r="E131" s="50"/>
      <c r="F131" s="42">
        <f>SUM(F132:F134)</f>
        <v>0</v>
      </c>
    </row>
    <row r="132" spans="1:6" x14ac:dyDescent="0.2">
      <c r="A132" s="51"/>
      <c r="B132" s="45" t="s">
        <v>76</v>
      </c>
      <c r="C132" s="52" t="s">
        <v>18</v>
      </c>
      <c r="D132" s="53">
        <f>F$127</f>
        <v>0</v>
      </c>
      <c r="E132" s="54">
        <f>Premissas!G56</f>
        <v>0</v>
      </c>
      <c r="F132" s="48">
        <f>D132*E132</f>
        <v>0</v>
      </c>
    </row>
    <row r="133" spans="1:6" x14ac:dyDescent="0.2">
      <c r="A133" s="51"/>
      <c r="B133" s="45" t="s">
        <v>77</v>
      </c>
      <c r="C133" s="52" t="s">
        <v>18</v>
      </c>
      <c r="D133" s="53">
        <f t="shared" ref="D133:D134" si="15">F$127</f>
        <v>0</v>
      </c>
      <c r="E133" s="54">
        <f>Premissas!G70</f>
        <v>0</v>
      </c>
      <c r="F133" s="48">
        <f t="shared" ref="F133:F134" si="16">D133*E133</f>
        <v>0</v>
      </c>
    </row>
    <row r="134" spans="1:6" x14ac:dyDescent="0.2">
      <c r="A134" s="51"/>
      <c r="B134" s="45" t="s">
        <v>78</v>
      </c>
      <c r="C134" s="52" t="s">
        <v>18</v>
      </c>
      <c r="D134" s="53">
        <f t="shared" si="15"/>
        <v>0</v>
      </c>
      <c r="E134" s="54">
        <f>Premissas!G65</f>
        <v>0</v>
      </c>
      <c r="F134" s="48">
        <f t="shared" si="16"/>
        <v>0</v>
      </c>
    </row>
    <row r="135" spans="1:6" x14ac:dyDescent="0.2">
      <c r="A135" s="51"/>
      <c r="B135" s="45"/>
      <c r="C135" s="56"/>
      <c r="D135" s="53"/>
      <c r="E135" s="57"/>
      <c r="F135" s="48"/>
    </row>
    <row r="136" spans="1:6" x14ac:dyDescent="0.2">
      <c r="A136" s="58" t="s">
        <v>44</v>
      </c>
      <c r="B136" s="59" t="s">
        <v>9</v>
      </c>
      <c r="C136" s="60" t="s">
        <v>43</v>
      </c>
      <c r="D136" s="61">
        <f>D128</f>
        <v>46.92</v>
      </c>
      <c r="E136" s="62">
        <f>'Custo Gerencial'!$G$47</f>
        <v>0</v>
      </c>
      <c r="F136" s="63">
        <f>D136*E136</f>
        <v>0</v>
      </c>
    </row>
    <row r="137" spans="1:6" x14ac:dyDescent="0.2">
      <c r="A137" s="51"/>
      <c r="B137" s="45"/>
      <c r="C137" s="56"/>
      <c r="D137" s="53"/>
      <c r="E137" s="57"/>
      <c r="F137" s="48"/>
    </row>
    <row r="138" spans="1:6" ht="12.75" thickBot="1" x14ac:dyDescent="0.25">
      <c r="A138" s="64"/>
      <c r="B138" s="65" t="s">
        <v>137</v>
      </c>
      <c r="C138" s="66" t="s">
        <v>20</v>
      </c>
      <c r="D138" s="67">
        <v>1</v>
      </c>
      <c r="E138" s="68">
        <f>F126</f>
        <v>0</v>
      </c>
      <c r="F138" s="69">
        <f>E138*D138</f>
        <v>0</v>
      </c>
    </row>
    <row r="139" spans="1:6" x14ac:dyDescent="0.2"/>
    <row r="140" spans="1:6" ht="12.75" thickBot="1" x14ac:dyDescent="0.25"/>
    <row r="141" spans="1:6" ht="29.25" customHeight="1" x14ac:dyDescent="0.2">
      <c r="A141" s="32" t="s">
        <v>166</v>
      </c>
      <c r="B141" s="216" t="s">
        <v>113</v>
      </c>
      <c r="C141" s="216"/>
      <c r="D141" s="216"/>
      <c r="E141" s="216"/>
      <c r="F141" s="217"/>
    </row>
    <row r="142" spans="1:6" x14ac:dyDescent="0.2">
      <c r="A142" s="33" t="s">
        <v>2</v>
      </c>
      <c r="B142" s="34" t="s">
        <v>4</v>
      </c>
      <c r="C142" s="34" t="s">
        <v>5</v>
      </c>
      <c r="D142" s="34" t="s">
        <v>6</v>
      </c>
      <c r="E142" s="34" t="s">
        <v>39</v>
      </c>
      <c r="F142" s="36" t="s">
        <v>40</v>
      </c>
    </row>
    <row r="143" spans="1:6" x14ac:dyDescent="0.2">
      <c r="A143" s="37" t="str">
        <f>"valor mês "&amp;A141</f>
        <v>valor mês Produto 28</v>
      </c>
      <c r="B143" s="38" t="str">
        <f>B141</f>
        <v>Elaboração/atualização de cronograma do projeto da BR-040/495/MG/RJ (Concer)</v>
      </c>
      <c r="C143" s="39"/>
      <c r="D143" s="40"/>
      <c r="E143" s="41"/>
      <c r="F143" s="82">
        <f>F144+F148+F153</f>
        <v>0</v>
      </c>
    </row>
    <row r="144" spans="1:6" x14ac:dyDescent="0.2">
      <c r="A144" s="43">
        <v>1</v>
      </c>
      <c r="B144" s="38" t="s">
        <v>42</v>
      </c>
      <c r="C144" s="39"/>
      <c r="D144" s="40"/>
      <c r="E144" s="41"/>
      <c r="F144" s="42">
        <f>SUM(F145:F145)</f>
        <v>0</v>
      </c>
    </row>
    <row r="145" spans="1:6" x14ac:dyDescent="0.2">
      <c r="A145" s="44"/>
      <c r="B145" s="45" t="s">
        <v>48</v>
      </c>
      <c r="C145" s="39" t="s">
        <v>43</v>
      </c>
      <c r="D145" s="53">
        <v>46.92</v>
      </c>
      <c r="E145" s="47">
        <f>Premissas!G17</f>
        <v>0</v>
      </c>
      <c r="F145" s="48">
        <f>D145*E145</f>
        <v>0</v>
      </c>
    </row>
    <row r="146" spans="1:6" x14ac:dyDescent="0.2">
      <c r="A146" s="44"/>
      <c r="B146" s="45"/>
      <c r="C146" s="39"/>
      <c r="D146" s="53"/>
      <c r="E146" s="56"/>
      <c r="F146" s="48"/>
    </row>
    <row r="147" spans="1:6" x14ac:dyDescent="0.2">
      <c r="A147" s="51"/>
      <c r="B147" s="45"/>
      <c r="C147" s="56"/>
      <c r="D147" s="53"/>
      <c r="E147" s="54"/>
      <c r="F147" s="48"/>
    </row>
    <row r="148" spans="1:6" x14ac:dyDescent="0.2">
      <c r="A148" s="43">
        <v>2</v>
      </c>
      <c r="B148" s="38" t="s">
        <v>73</v>
      </c>
      <c r="C148" s="49"/>
      <c r="D148" s="40"/>
      <c r="E148" s="50"/>
      <c r="F148" s="42">
        <f>SUM(F149:F151)</f>
        <v>0</v>
      </c>
    </row>
    <row r="149" spans="1:6" x14ac:dyDescent="0.2">
      <c r="A149" s="51"/>
      <c r="B149" s="45" t="s">
        <v>76</v>
      </c>
      <c r="C149" s="52" t="s">
        <v>18</v>
      </c>
      <c r="D149" s="53">
        <f>F$144</f>
        <v>0</v>
      </c>
      <c r="E149" s="54">
        <f>Premissas!G56</f>
        <v>0</v>
      </c>
      <c r="F149" s="48">
        <f>D149*E149</f>
        <v>0</v>
      </c>
    </row>
    <row r="150" spans="1:6" x14ac:dyDescent="0.2">
      <c r="A150" s="51"/>
      <c r="B150" s="45" t="s">
        <v>77</v>
      </c>
      <c r="C150" s="52" t="s">
        <v>18</v>
      </c>
      <c r="D150" s="53">
        <f t="shared" ref="D150:D151" si="17">F$144</f>
        <v>0</v>
      </c>
      <c r="E150" s="54">
        <f>Premissas!G70</f>
        <v>0</v>
      </c>
      <c r="F150" s="48">
        <f t="shared" ref="F150:F151" si="18">D150*E150</f>
        <v>0</v>
      </c>
    </row>
    <row r="151" spans="1:6" x14ac:dyDescent="0.2">
      <c r="A151" s="51"/>
      <c r="B151" s="45" t="s">
        <v>78</v>
      </c>
      <c r="C151" s="52" t="s">
        <v>18</v>
      </c>
      <c r="D151" s="53">
        <f t="shared" si="17"/>
        <v>0</v>
      </c>
      <c r="E151" s="54">
        <f>Premissas!G65</f>
        <v>0</v>
      </c>
      <c r="F151" s="48">
        <f t="shared" si="18"/>
        <v>0</v>
      </c>
    </row>
    <row r="152" spans="1:6" x14ac:dyDescent="0.2">
      <c r="A152" s="51"/>
      <c r="B152" s="45"/>
      <c r="C152" s="56"/>
      <c r="D152" s="53"/>
      <c r="E152" s="57"/>
      <c r="F152" s="48"/>
    </row>
    <row r="153" spans="1:6" x14ac:dyDescent="0.2">
      <c r="A153" s="58" t="s">
        <v>44</v>
      </c>
      <c r="B153" s="59" t="s">
        <v>9</v>
      </c>
      <c r="C153" s="60" t="s">
        <v>43</v>
      </c>
      <c r="D153" s="61">
        <f>D145</f>
        <v>46.92</v>
      </c>
      <c r="E153" s="62">
        <f>'Custo Gerencial'!$G$47</f>
        <v>0</v>
      </c>
      <c r="F153" s="63">
        <f>D153*E153</f>
        <v>0</v>
      </c>
    </row>
    <row r="154" spans="1:6" x14ac:dyDescent="0.2">
      <c r="A154" s="51"/>
      <c r="B154" s="45"/>
      <c r="C154" s="56"/>
      <c r="D154" s="53"/>
      <c r="E154" s="57"/>
      <c r="F154" s="48"/>
    </row>
    <row r="155" spans="1:6" ht="12.75" thickBot="1" x14ac:dyDescent="0.25">
      <c r="A155" s="64"/>
      <c r="B155" s="65" t="s">
        <v>137</v>
      </c>
      <c r="C155" s="66" t="s">
        <v>20</v>
      </c>
      <c r="D155" s="67">
        <v>1</v>
      </c>
      <c r="E155" s="68">
        <f>F143</f>
        <v>0</v>
      </c>
      <c r="F155" s="69">
        <f>E155*D155</f>
        <v>0</v>
      </c>
    </row>
    <row r="156" spans="1:6" x14ac:dyDescent="0.2"/>
    <row r="157" spans="1:6" ht="12.75" thickBot="1" x14ac:dyDescent="0.25"/>
    <row r="158" spans="1:6" ht="29.25" customHeight="1" x14ac:dyDescent="0.2">
      <c r="A158" s="32" t="s">
        <v>167</v>
      </c>
      <c r="B158" s="216" t="s">
        <v>114</v>
      </c>
      <c r="C158" s="216"/>
      <c r="D158" s="216"/>
      <c r="E158" s="216"/>
      <c r="F158" s="217"/>
    </row>
    <row r="159" spans="1:6" x14ac:dyDescent="0.2">
      <c r="A159" s="33" t="s">
        <v>2</v>
      </c>
      <c r="B159" s="34" t="s">
        <v>4</v>
      </c>
      <c r="C159" s="34" t="s">
        <v>5</v>
      </c>
      <c r="D159" s="34" t="s">
        <v>6</v>
      </c>
      <c r="E159" s="34" t="s">
        <v>39</v>
      </c>
      <c r="F159" s="36" t="s">
        <v>40</v>
      </c>
    </row>
    <row r="160" spans="1:6" x14ac:dyDescent="0.2">
      <c r="A160" s="37" t="str">
        <f>"valor mês "&amp;A158</f>
        <v>valor mês Produto 29</v>
      </c>
      <c r="B160" s="38" t="str">
        <f>B158</f>
        <v>Elaboração/atualização de cronograma do projeto das Rodovias Contratação BNDES (5.300 km)</v>
      </c>
      <c r="C160" s="39"/>
      <c r="D160" s="40"/>
      <c r="E160" s="41"/>
      <c r="F160" s="82">
        <f>F161+F165+F170</f>
        <v>0</v>
      </c>
    </row>
    <row r="161" spans="1:6" x14ac:dyDescent="0.2">
      <c r="A161" s="43">
        <v>1</v>
      </c>
      <c r="B161" s="38" t="s">
        <v>42</v>
      </c>
      <c r="C161" s="39"/>
      <c r="D161" s="40"/>
      <c r="E161" s="41"/>
      <c r="F161" s="42">
        <f>SUM(F162:F162)</f>
        <v>0</v>
      </c>
    </row>
    <row r="162" spans="1:6" x14ac:dyDescent="0.2">
      <c r="A162" s="44"/>
      <c r="B162" s="45" t="s">
        <v>48</v>
      </c>
      <c r="C162" s="39" t="s">
        <v>43</v>
      </c>
      <c r="D162" s="53">
        <v>46.92</v>
      </c>
      <c r="E162" s="47">
        <f>Premissas!G17</f>
        <v>0</v>
      </c>
      <c r="F162" s="48">
        <f>D162*E162</f>
        <v>0</v>
      </c>
    </row>
    <row r="163" spans="1:6" x14ac:dyDescent="0.2">
      <c r="A163" s="44"/>
      <c r="B163" s="45"/>
      <c r="C163" s="39"/>
      <c r="D163" s="53"/>
      <c r="E163" s="56"/>
      <c r="F163" s="48"/>
    </row>
    <row r="164" spans="1:6" x14ac:dyDescent="0.2">
      <c r="A164" s="51"/>
      <c r="B164" s="45"/>
      <c r="C164" s="56"/>
      <c r="D164" s="53"/>
      <c r="E164" s="54"/>
      <c r="F164" s="48"/>
    </row>
    <row r="165" spans="1:6" x14ac:dyDescent="0.2">
      <c r="A165" s="43">
        <v>2</v>
      </c>
      <c r="B165" s="38" t="s">
        <v>73</v>
      </c>
      <c r="C165" s="49"/>
      <c r="D165" s="40"/>
      <c r="E165" s="50"/>
      <c r="F165" s="42">
        <f>SUM(F166:F168)</f>
        <v>0</v>
      </c>
    </row>
    <row r="166" spans="1:6" x14ac:dyDescent="0.2">
      <c r="A166" s="51"/>
      <c r="B166" s="45" t="s">
        <v>76</v>
      </c>
      <c r="C166" s="52" t="s">
        <v>18</v>
      </c>
      <c r="D166" s="53">
        <f>F$161</f>
        <v>0</v>
      </c>
      <c r="E166" s="54">
        <f>Premissas!G56</f>
        <v>0</v>
      </c>
      <c r="F166" s="48">
        <f>D166*E166</f>
        <v>0</v>
      </c>
    </row>
    <row r="167" spans="1:6" x14ac:dyDescent="0.2">
      <c r="A167" s="51"/>
      <c r="B167" s="45" t="s">
        <v>77</v>
      </c>
      <c r="C167" s="52" t="s">
        <v>18</v>
      </c>
      <c r="D167" s="53">
        <f t="shared" ref="D167:D168" si="19">F$161</f>
        <v>0</v>
      </c>
      <c r="E167" s="54">
        <f>Premissas!G70</f>
        <v>0</v>
      </c>
      <c r="F167" s="48">
        <f t="shared" ref="F167:F168" si="20">D167*E167</f>
        <v>0</v>
      </c>
    </row>
    <row r="168" spans="1:6" x14ac:dyDescent="0.2">
      <c r="A168" s="51"/>
      <c r="B168" s="45" t="s">
        <v>78</v>
      </c>
      <c r="C168" s="52" t="s">
        <v>18</v>
      </c>
      <c r="D168" s="53">
        <f t="shared" si="19"/>
        <v>0</v>
      </c>
      <c r="E168" s="54">
        <f>Premissas!G65</f>
        <v>0</v>
      </c>
      <c r="F168" s="48">
        <f t="shared" si="20"/>
        <v>0</v>
      </c>
    </row>
    <row r="169" spans="1:6" x14ac:dyDescent="0.2">
      <c r="A169" s="51"/>
      <c r="B169" s="45"/>
      <c r="C169" s="56"/>
      <c r="D169" s="53"/>
      <c r="E169" s="57"/>
      <c r="F169" s="48"/>
    </row>
    <row r="170" spans="1:6" x14ac:dyDescent="0.2">
      <c r="A170" s="58" t="s">
        <v>44</v>
      </c>
      <c r="B170" s="59" t="s">
        <v>9</v>
      </c>
      <c r="C170" s="60" t="s">
        <v>43</v>
      </c>
      <c r="D170" s="61">
        <f>D162</f>
        <v>46.92</v>
      </c>
      <c r="E170" s="62">
        <f>'Custo Gerencial'!$G$47</f>
        <v>0</v>
      </c>
      <c r="F170" s="63">
        <f>D170*E170</f>
        <v>0</v>
      </c>
    </row>
    <row r="171" spans="1:6" x14ac:dyDescent="0.2">
      <c r="A171" s="51"/>
      <c r="B171" s="45"/>
      <c r="C171" s="56"/>
      <c r="D171" s="53"/>
      <c r="E171" s="57"/>
      <c r="F171" s="48"/>
    </row>
    <row r="172" spans="1:6" ht="12.75" thickBot="1" x14ac:dyDescent="0.25">
      <c r="A172" s="64"/>
      <c r="B172" s="65" t="s">
        <v>137</v>
      </c>
      <c r="C172" s="66" t="s">
        <v>20</v>
      </c>
      <c r="D172" s="67">
        <v>1</v>
      </c>
      <c r="E172" s="68">
        <f>F160</f>
        <v>0</v>
      </c>
      <c r="F172" s="69">
        <f>E172*D172</f>
        <v>0</v>
      </c>
    </row>
    <row r="173" spans="1:6" x14ac:dyDescent="0.2"/>
    <row r="174" spans="1:6" ht="12.75" thickBot="1" x14ac:dyDescent="0.25"/>
    <row r="175" spans="1:6" ht="29.25" customHeight="1" x14ac:dyDescent="0.2">
      <c r="A175" s="32" t="s">
        <v>168</v>
      </c>
      <c r="B175" s="216" t="s">
        <v>115</v>
      </c>
      <c r="C175" s="216"/>
      <c r="D175" s="216"/>
      <c r="E175" s="216"/>
      <c r="F175" s="217"/>
    </row>
    <row r="176" spans="1:6" x14ac:dyDescent="0.2">
      <c r="A176" s="33" t="s">
        <v>2</v>
      </c>
      <c r="B176" s="34" t="s">
        <v>4</v>
      </c>
      <c r="C176" s="34" t="s">
        <v>5</v>
      </c>
      <c r="D176" s="34" t="s">
        <v>6</v>
      </c>
      <c r="E176" s="34" t="s">
        <v>39</v>
      </c>
      <c r="F176" s="36" t="s">
        <v>40</v>
      </c>
    </row>
    <row r="177" spans="1:6" x14ac:dyDescent="0.2">
      <c r="A177" s="37" t="str">
        <f>"valor mês "&amp;A175</f>
        <v>valor mês Produto 30</v>
      </c>
      <c r="B177" s="38" t="str">
        <f>B175</f>
        <v>Elaboração/atualização de cronograma do projeto da BR-040/DF/GO/MG</v>
      </c>
      <c r="C177" s="39"/>
      <c r="D177" s="40"/>
      <c r="E177" s="41"/>
      <c r="F177" s="82">
        <f>F178+F182+F187</f>
        <v>0</v>
      </c>
    </row>
    <row r="178" spans="1:6" x14ac:dyDescent="0.2">
      <c r="A178" s="43">
        <v>1</v>
      </c>
      <c r="B178" s="38" t="s">
        <v>42</v>
      </c>
      <c r="C178" s="39"/>
      <c r="D178" s="40"/>
      <c r="E178" s="41"/>
      <c r="F178" s="42">
        <f>SUM(F179:F179)</f>
        <v>0</v>
      </c>
    </row>
    <row r="179" spans="1:6" x14ac:dyDescent="0.2">
      <c r="A179" s="44"/>
      <c r="B179" s="45" t="s">
        <v>48</v>
      </c>
      <c r="C179" s="39" t="s">
        <v>43</v>
      </c>
      <c r="D179" s="53">
        <v>46.92</v>
      </c>
      <c r="E179" s="47">
        <f>Premissas!G17</f>
        <v>0</v>
      </c>
      <c r="F179" s="48">
        <f>D179*E179</f>
        <v>0</v>
      </c>
    </row>
    <row r="180" spans="1:6" x14ac:dyDescent="0.2">
      <c r="A180" s="44"/>
      <c r="B180" s="45"/>
      <c r="C180" s="39"/>
      <c r="D180" s="53"/>
      <c r="E180" s="56"/>
      <c r="F180" s="48"/>
    </row>
    <row r="181" spans="1:6" x14ac:dyDescent="0.2">
      <c r="A181" s="51"/>
      <c r="B181" s="45"/>
      <c r="C181" s="56"/>
      <c r="D181" s="53"/>
      <c r="E181" s="54"/>
      <c r="F181" s="48"/>
    </row>
    <row r="182" spans="1:6" x14ac:dyDescent="0.2">
      <c r="A182" s="43">
        <v>2</v>
      </c>
      <c r="B182" s="38" t="s">
        <v>73</v>
      </c>
      <c r="C182" s="49"/>
      <c r="D182" s="40"/>
      <c r="E182" s="50"/>
      <c r="F182" s="42">
        <f>SUM(F183:F185)</f>
        <v>0</v>
      </c>
    </row>
    <row r="183" spans="1:6" x14ac:dyDescent="0.2">
      <c r="A183" s="51"/>
      <c r="B183" s="45" t="s">
        <v>76</v>
      </c>
      <c r="C183" s="52" t="s">
        <v>18</v>
      </c>
      <c r="D183" s="53">
        <f>F$178</f>
        <v>0</v>
      </c>
      <c r="E183" s="54">
        <f>Premissas!G56</f>
        <v>0</v>
      </c>
      <c r="F183" s="48">
        <f>D183*E183</f>
        <v>0</v>
      </c>
    </row>
    <row r="184" spans="1:6" x14ac:dyDescent="0.2">
      <c r="A184" s="51"/>
      <c r="B184" s="45" t="s">
        <v>77</v>
      </c>
      <c r="C184" s="52" t="s">
        <v>18</v>
      </c>
      <c r="D184" s="53">
        <f t="shared" ref="D184:D185" si="21">F$178</f>
        <v>0</v>
      </c>
      <c r="E184" s="54">
        <f>Premissas!G70</f>
        <v>0</v>
      </c>
      <c r="F184" s="48">
        <f t="shared" ref="F184:F185" si="22">D184*E184</f>
        <v>0</v>
      </c>
    </row>
    <row r="185" spans="1:6" x14ac:dyDescent="0.2">
      <c r="A185" s="51"/>
      <c r="B185" s="45" t="s">
        <v>78</v>
      </c>
      <c r="C185" s="52" t="s">
        <v>18</v>
      </c>
      <c r="D185" s="53">
        <f t="shared" si="21"/>
        <v>0</v>
      </c>
      <c r="E185" s="54">
        <f>Premissas!G65</f>
        <v>0</v>
      </c>
      <c r="F185" s="48">
        <f t="shared" si="22"/>
        <v>0</v>
      </c>
    </row>
    <row r="186" spans="1:6" x14ac:dyDescent="0.2">
      <c r="A186" s="51"/>
      <c r="B186" s="45"/>
      <c r="C186" s="56"/>
      <c r="D186" s="53"/>
      <c r="E186" s="57"/>
      <c r="F186" s="48"/>
    </row>
    <row r="187" spans="1:6" x14ac:dyDescent="0.2">
      <c r="A187" s="58" t="s">
        <v>44</v>
      </c>
      <c r="B187" s="59" t="s">
        <v>9</v>
      </c>
      <c r="C187" s="60" t="s">
        <v>43</v>
      </c>
      <c r="D187" s="61">
        <f>D179</f>
        <v>46.92</v>
      </c>
      <c r="E187" s="62">
        <f>'Custo Gerencial'!$G$47</f>
        <v>0</v>
      </c>
      <c r="F187" s="63">
        <f>D187*E187</f>
        <v>0</v>
      </c>
    </row>
    <row r="188" spans="1:6" x14ac:dyDescent="0.2">
      <c r="A188" s="51"/>
      <c r="B188" s="45"/>
      <c r="C188" s="56"/>
      <c r="D188" s="53"/>
      <c r="E188" s="57"/>
      <c r="F188" s="48"/>
    </row>
    <row r="189" spans="1:6" ht="12.75" thickBot="1" x14ac:dyDescent="0.25">
      <c r="A189" s="64"/>
      <c r="B189" s="65" t="s">
        <v>137</v>
      </c>
      <c r="C189" s="66" t="s">
        <v>20</v>
      </c>
      <c r="D189" s="67">
        <v>1</v>
      </c>
      <c r="E189" s="68">
        <f>F177</f>
        <v>0</v>
      </c>
      <c r="F189" s="69">
        <f>E189*D189</f>
        <v>0</v>
      </c>
    </row>
    <row r="190" spans="1:6" x14ac:dyDescent="0.2"/>
    <row r="191" spans="1:6" ht="12.75" thickBot="1" x14ac:dyDescent="0.25"/>
    <row r="192" spans="1:6" ht="29.25" customHeight="1" x14ac:dyDescent="0.2">
      <c r="A192" s="32" t="s">
        <v>169</v>
      </c>
      <c r="B192" s="216" t="s">
        <v>116</v>
      </c>
      <c r="C192" s="216"/>
      <c r="D192" s="216"/>
      <c r="E192" s="216"/>
      <c r="F192" s="217"/>
    </row>
    <row r="193" spans="1:6" x14ac:dyDescent="0.2">
      <c r="A193" s="33" t="s">
        <v>2</v>
      </c>
      <c r="B193" s="34" t="s">
        <v>4</v>
      </c>
      <c r="C193" s="34" t="s">
        <v>5</v>
      </c>
      <c r="D193" s="34" t="s">
        <v>6</v>
      </c>
      <c r="E193" s="34" t="s">
        <v>39</v>
      </c>
      <c r="F193" s="36" t="s">
        <v>40</v>
      </c>
    </row>
    <row r="194" spans="1:6" x14ac:dyDescent="0.2">
      <c r="A194" s="37" t="str">
        <f>"valor mês "&amp;A192</f>
        <v>valor mês Produto 31</v>
      </c>
      <c r="B194" s="38" t="str">
        <f>B192</f>
        <v>Elaboração/atualização de cronograma do projeto da BR-158/155/MT/PA</v>
      </c>
      <c r="C194" s="39"/>
      <c r="D194" s="40"/>
      <c r="E194" s="41"/>
      <c r="F194" s="82">
        <f>F195+F199+F204</f>
        <v>0</v>
      </c>
    </row>
    <row r="195" spans="1:6" x14ac:dyDescent="0.2">
      <c r="A195" s="43">
        <v>1</v>
      </c>
      <c r="B195" s="38" t="s">
        <v>42</v>
      </c>
      <c r="C195" s="39"/>
      <c r="D195" s="40"/>
      <c r="E195" s="41"/>
      <c r="F195" s="42">
        <f>SUM(F196:F196)</f>
        <v>0</v>
      </c>
    </row>
    <row r="196" spans="1:6" x14ac:dyDescent="0.2">
      <c r="A196" s="44"/>
      <c r="B196" s="45" t="s">
        <v>48</v>
      </c>
      <c r="C196" s="39" t="s">
        <v>43</v>
      </c>
      <c r="D196" s="53">
        <v>46.92</v>
      </c>
      <c r="E196" s="47">
        <f>Premissas!G17</f>
        <v>0</v>
      </c>
      <c r="F196" s="48">
        <f>D196*E196</f>
        <v>0</v>
      </c>
    </row>
    <row r="197" spans="1:6" x14ac:dyDescent="0.2">
      <c r="A197" s="44"/>
      <c r="B197" s="45"/>
      <c r="C197" s="39"/>
      <c r="D197" s="53"/>
      <c r="E197" s="56"/>
      <c r="F197" s="48"/>
    </row>
    <row r="198" spans="1:6" x14ac:dyDescent="0.2">
      <c r="A198" s="51"/>
      <c r="B198" s="45"/>
      <c r="C198" s="56"/>
      <c r="D198" s="53"/>
      <c r="E198" s="54"/>
      <c r="F198" s="48"/>
    </row>
    <row r="199" spans="1:6" x14ac:dyDescent="0.2">
      <c r="A199" s="43">
        <v>2</v>
      </c>
      <c r="B199" s="38" t="s">
        <v>73</v>
      </c>
      <c r="C199" s="49"/>
      <c r="D199" s="40"/>
      <c r="E199" s="50"/>
      <c r="F199" s="42">
        <f>SUM(F200:F202)</f>
        <v>0</v>
      </c>
    </row>
    <row r="200" spans="1:6" x14ac:dyDescent="0.2">
      <c r="A200" s="51"/>
      <c r="B200" s="45" t="s">
        <v>76</v>
      </c>
      <c r="C200" s="52" t="s">
        <v>18</v>
      </c>
      <c r="D200" s="53">
        <f>F$195</f>
        <v>0</v>
      </c>
      <c r="E200" s="54">
        <f>Premissas!G56</f>
        <v>0</v>
      </c>
      <c r="F200" s="48">
        <f>D200*E200</f>
        <v>0</v>
      </c>
    </row>
    <row r="201" spans="1:6" x14ac:dyDescent="0.2">
      <c r="A201" s="51"/>
      <c r="B201" s="45" t="s">
        <v>77</v>
      </c>
      <c r="C201" s="52" t="s">
        <v>18</v>
      </c>
      <c r="D201" s="53">
        <f t="shared" ref="D201:D202" si="23">F$195</f>
        <v>0</v>
      </c>
      <c r="E201" s="54">
        <f>Premissas!G70</f>
        <v>0</v>
      </c>
      <c r="F201" s="48">
        <f t="shared" ref="F201:F202" si="24">D201*E201</f>
        <v>0</v>
      </c>
    </row>
    <row r="202" spans="1:6" x14ac:dyDescent="0.2">
      <c r="A202" s="51"/>
      <c r="B202" s="45" t="s">
        <v>78</v>
      </c>
      <c r="C202" s="52" t="s">
        <v>18</v>
      </c>
      <c r="D202" s="53">
        <f t="shared" si="23"/>
        <v>0</v>
      </c>
      <c r="E202" s="54">
        <f>Premissas!G65</f>
        <v>0</v>
      </c>
      <c r="F202" s="48">
        <f t="shared" si="24"/>
        <v>0</v>
      </c>
    </row>
    <row r="203" spans="1:6" x14ac:dyDescent="0.2">
      <c r="A203" s="51"/>
      <c r="B203" s="45"/>
      <c r="C203" s="56"/>
      <c r="D203" s="53"/>
      <c r="E203" s="57"/>
      <c r="F203" s="48"/>
    </row>
    <row r="204" spans="1:6" x14ac:dyDescent="0.2">
      <c r="A204" s="58" t="s">
        <v>44</v>
      </c>
      <c r="B204" s="59" t="s">
        <v>9</v>
      </c>
      <c r="C204" s="60" t="s">
        <v>43</v>
      </c>
      <c r="D204" s="61">
        <f>D196</f>
        <v>46.92</v>
      </c>
      <c r="E204" s="62">
        <f>'Custo Gerencial'!$G$47</f>
        <v>0</v>
      </c>
      <c r="F204" s="63">
        <f>D204*E204</f>
        <v>0</v>
      </c>
    </row>
    <row r="205" spans="1:6" x14ac:dyDescent="0.2">
      <c r="A205" s="51"/>
      <c r="B205" s="45"/>
      <c r="C205" s="56"/>
      <c r="D205" s="53"/>
      <c r="E205" s="57"/>
      <c r="F205" s="48"/>
    </row>
    <row r="206" spans="1:6" ht="12.75" thickBot="1" x14ac:dyDescent="0.25">
      <c r="A206" s="64"/>
      <c r="B206" s="65" t="s">
        <v>137</v>
      </c>
      <c r="C206" s="66" t="s">
        <v>20</v>
      </c>
      <c r="D206" s="67">
        <v>1</v>
      </c>
      <c r="E206" s="68">
        <f>F194</f>
        <v>0</v>
      </c>
      <c r="F206" s="69">
        <f>E206*D206</f>
        <v>0</v>
      </c>
    </row>
    <row r="207" spans="1:6" x14ac:dyDescent="0.2"/>
    <row r="208" spans="1:6" ht="12.75" thickBot="1" x14ac:dyDescent="0.25"/>
    <row r="209" spans="1:6" ht="29.25" customHeight="1" x14ac:dyDescent="0.2">
      <c r="A209" s="32" t="s">
        <v>170</v>
      </c>
      <c r="B209" s="216" t="s">
        <v>117</v>
      </c>
      <c r="C209" s="216"/>
      <c r="D209" s="216"/>
      <c r="E209" s="216"/>
      <c r="F209" s="217"/>
    </row>
    <row r="210" spans="1:6" x14ac:dyDescent="0.2">
      <c r="A210" s="33" t="s">
        <v>2</v>
      </c>
      <c r="B210" s="34" t="s">
        <v>4</v>
      </c>
      <c r="C210" s="34" t="s">
        <v>5</v>
      </c>
      <c r="D210" s="34" t="s">
        <v>6</v>
      </c>
      <c r="E210" s="34" t="s">
        <v>39</v>
      </c>
      <c r="F210" s="36" t="s">
        <v>40</v>
      </c>
    </row>
    <row r="211" spans="1:6" x14ac:dyDescent="0.2">
      <c r="A211" s="37" t="str">
        <f>"valor mês "&amp;A209</f>
        <v>valor mês Produto 32</v>
      </c>
      <c r="B211" s="38" t="str">
        <f>B209</f>
        <v>Elaboração/atualização de cronograma do projeto da BR-135/316/MA</v>
      </c>
      <c r="C211" s="39"/>
      <c r="D211" s="40"/>
      <c r="E211" s="41"/>
      <c r="F211" s="82">
        <f>F212+F216+F221</f>
        <v>0</v>
      </c>
    </row>
    <row r="212" spans="1:6" x14ac:dyDescent="0.2">
      <c r="A212" s="43">
        <v>1</v>
      </c>
      <c r="B212" s="38" t="s">
        <v>42</v>
      </c>
      <c r="C212" s="39"/>
      <c r="D212" s="40"/>
      <c r="E212" s="41"/>
      <c r="F212" s="42">
        <f>SUM(F213:F213)</f>
        <v>0</v>
      </c>
    </row>
    <row r="213" spans="1:6" x14ac:dyDescent="0.2">
      <c r="A213" s="44"/>
      <c r="B213" s="45" t="s">
        <v>48</v>
      </c>
      <c r="C213" s="39" t="s">
        <v>43</v>
      </c>
      <c r="D213" s="53">
        <v>46.92</v>
      </c>
      <c r="E213" s="47">
        <f>Premissas!G17</f>
        <v>0</v>
      </c>
      <c r="F213" s="48">
        <f>D213*E213</f>
        <v>0</v>
      </c>
    </row>
    <row r="214" spans="1:6" x14ac:dyDescent="0.2">
      <c r="A214" s="44"/>
      <c r="B214" s="45"/>
      <c r="C214" s="39"/>
      <c r="D214" s="53"/>
      <c r="E214" s="56"/>
      <c r="F214" s="48"/>
    </row>
    <row r="215" spans="1:6" x14ac:dyDescent="0.2">
      <c r="A215" s="51"/>
      <c r="B215" s="45"/>
      <c r="C215" s="56"/>
      <c r="D215" s="53"/>
      <c r="E215" s="54"/>
      <c r="F215" s="48"/>
    </row>
    <row r="216" spans="1:6" x14ac:dyDescent="0.2">
      <c r="A216" s="43">
        <v>2</v>
      </c>
      <c r="B216" s="38" t="s">
        <v>73</v>
      </c>
      <c r="C216" s="49"/>
      <c r="D216" s="40"/>
      <c r="E216" s="50"/>
      <c r="F216" s="42">
        <f>SUM(F217:F219)</f>
        <v>0</v>
      </c>
    </row>
    <row r="217" spans="1:6" x14ac:dyDescent="0.2">
      <c r="A217" s="51"/>
      <c r="B217" s="45" t="s">
        <v>76</v>
      </c>
      <c r="C217" s="52" t="s">
        <v>18</v>
      </c>
      <c r="D217" s="53">
        <f>F$212</f>
        <v>0</v>
      </c>
      <c r="E217" s="54">
        <f>Premissas!G56</f>
        <v>0</v>
      </c>
      <c r="F217" s="48">
        <f>D217*E217</f>
        <v>0</v>
      </c>
    </row>
    <row r="218" spans="1:6" x14ac:dyDescent="0.2">
      <c r="A218" s="51"/>
      <c r="B218" s="45" t="s">
        <v>77</v>
      </c>
      <c r="C218" s="52" t="s">
        <v>18</v>
      </c>
      <c r="D218" s="53">
        <f t="shared" ref="D218:D219" si="25">F$212</f>
        <v>0</v>
      </c>
      <c r="E218" s="54">
        <f>Premissas!G70</f>
        <v>0</v>
      </c>
      <c r="F218" s="48">
        <f t="shared" ref="F218:F219" si="26">D218*E218</f>
        <v>0</v>
      </c>
    </row>
    <row r="219" spans="1:6" x14ac:dyDescent="0.2">
      <c r="A219" s="51"/>
      <c r="B219" s="45" t="s">
        <v>78</v>
      </c>
      <c r="C219" s="52" t="s">
        <v>18</v>
      </c>
      <c r="D219" s="53">
        <f t="shared" si="25"/>
        <v>0</v>
      </c>
      <c r="E219" s="54">
        <f>Premissas!G65</f>
        <v>0</v>
      </c>
      <c r="F219" s="48">
        <f t="shared" si="26"/>
        <v>0</v>
      </c>
    </row>
    <row r="220" spans="1:6" x14ac:dyDescent="0.2">
      <c r="A220" s="51"/>
      <c r="B220" s="45"/>
      <c r="C220" s="56"/>
      <c r="D220" s="53"/>
      <c r="E220" s="57"/>
      <c r="F220" s="48"/>
    </row>
    <row r="221" spans="1:6" x14ac:dyDescent="0.2">
      <c r="A221" s="58" t="s">
        <v>44</v>
      </c>
      <c r="B221" s="59" t="s">
        <v>9</v>
      </c>
      <c r="C221" s="60" t="s">
        <v>43</v>
      </c>
      <c r="D221" s="61">
        <f>D213</f>
        <v>46.92</v>
      </c>
      <c r="E221" s="62">
        <f>'Custo Gerencial'!$G$47</f>
        <v>0</v>
      </c>
      <c r="F221" s="63">
        <f>D221*E221</f>
        <v>0</v>
      </c>
    </row>
    <row r="222" spans="1:6" x14ac:dyDescent="0.2">
      <c r="A222" s="51"/>
      <c r="B222" s="45"/>
      <c r="C222" s="56"/>
      <c r="D222" s="53"/>
      <c r="E222" s="57"/>
      <c r="F222" s="48"/>
    </row>
    <row r="223" spans="1:6" ht="12.75" thickBot="1" x14ac:dyDescent="0.25">
      <c r="A223" s="64"/>
      <c r="B223" s="65" t="s">
        <v>137</v>
      </c>
      <c r="C223" s="66" t="s">
        <v>20</v>
      </c>
      <c r="D223" s="67">
        <v>1</v>
      </c>
      <c r="E223" s="68">
        <f>F211</f>
        <v>0</v>
      </c>
      <c r="F223" s="69">
        <f>E223*D223</f>
        <v>0</v>
      </c>
    </row>
    <row r="224" spans="1:6" x14ac:dyDescent="0.2"/>
    <row r="225" spans="1:6" ht="12.75" thickBot="1" x14ac:dyDescent="0.25"/>
    <row r="226" spans="1:6" ht="29.25" customHeight="1" x14ac:dyDescent="0.2">
      <c r="A226" s="32" t="s">
        <v>171</v>
      </c>
      <c r="B226" s="216" t="s">
        <v>118</v>
      </c>
      <c r="C226" s="216"/>
      <c r="D226" s="216"/>
      <c r="E226" s="216"/>
      <c r="F226" s="217"/>
    </row>
    <row r="227" spans="1:6" x14ac:dyDescent="0.2">
      <c r="A227" s="33" t="s">
        <v>2</v>
      </c>
      <c r="B227" s="34" t="s">
        <v>4</v>
      </c>
      <c r="C227" s="34" t="s">
        <v>5</v>
      </c>
      <c r="D227" s="34" t="s">
        <v>6</v>
      </c>
      <c r="E227" s="34" t="s">
        <v>39</v>
      </c>
      <c r="F227" s="36" t="s">
        <v>40</v>
      </c>
    </row>
    <row r="228" spans="1:6" x14ac:dyDescent="0.2">
      <c r="A228" s="37" t="str">
        <f>"valor mês "&amp;A226</f>
        <v>valor mês Produto 33</v>
      </c>
      <c r="B228" s="38" t="str">
        <f>B226</f>
        <v>Elaboração/atualização de cronograma do projeto da Prorrogação Antecipada FCA</v>
      </c>
      <c r="C228" s="39"/>
      <c r="D228" s="40"/>
      <c r="E228" s="41"/>
      <c r="F228" s="82">
        <f>F229+F233+F238</f>
        <v>0</v>
      </c>
    </row>
    <row r="229" spans="1:6" x14ac:dyDescent="0.2">
      <c r="A229" s="43">
        <v>1</v>
      </c>
      <c r="B229" s="38" t="s">
        <v>42</v>
      </c>
      <c r="C229" s="39"/>
      <c r="D229" s="40"/>
      <c r="E229" s="41"/>
      <c r="F229" s="42">
        <f>SUM(F230:F230)</f>
        <v>0</v>
      </c>
    </row>
    <row r="230" spans="1:6" x14ac:dyDescent="0.2">
      <c r="A230" s="44"/>
      <c r="B230" s="45" t="s">
        <v>48</v>
      </c>
      <c r="C230" s="39" t="s">
        <v>43</v>
      </c>
      <c r="D230" s="53">
        <v>46.92</v>
      </c>
      <c r="E230" s="47">
        <f>Premissas!G17</f>
        <v>0</v>
      </c>
      <c r="F230" s="48">
        <f>D230*E230</f>
        <v>0</v>
      </c>
    </row>
    <row r="231" spans="1:6" x14ac:dyDescent="0.2">
      <c r="A231" s="44"/>
      <c r="B231" s="45"/>
      <c r="C231" s="39"/>
      <c r="D231" s="53"/>
      <c r="E231" s="56"/>
      <c r="F231" s="48"/>
    </row>
    <row r="232" spans="1:6" x14ac:dyDescent="0.2">
      <c r="A232" s="51"/>
      <c r="B232" s="45"/>
      <c r="C232" s="56"/>
      <c r="D232" s="53"/>
      <c r="E232" s="54"/>
      <c r="F232" s="48"/>
    </row>
    <row r="233" spans="1:6" x14ac:dyDescent="0.2">
      <c r="A233" s="43">
        <v>2</v>
      </c>
      <c r="B233" s="38" t="s">
        <v>73</v>
      </c>
      <c r="C233" s="49"/>
      <c r="D233" s="40"/>
      <c r="E233" s="50"/>
      <c r="F233" s="42">
        <f>SUM(F234:F236)</f>
        <v>0</v>
      </c>
    </row>
    <row r="234" spans="1:6" x14ac:dyDescent="0.2">
      <c r="A234" s="51"/>
      <c r="B234" s="45" t="s">
        <v>76</v>
      </c>
      <c r="C234" s="52" t="s">
        <v>18</v>
      </c>
      <c r="D234" s="53">
        <f>F$229</f>
        <v>0</v>
      </c>
      <c r="E234" s="54">
        <f>Premissas!G56</f>
        <v>0</v>
      </c>
      <c r="F234" s="48">
        <f>D234*E234</f>
        <v>0</v>
      </c>
    </row>
    <row r="235" spans="1:6" x14ac:dyDescent="0.2">
      <c r="A235" s="51"/>
      <c r="B235" s="45" t="s">
        <v>77</v>
      </c>
      <c r="C235" s="52" t="s">
        <v>18</v>
      </c>
      <c r="D235" s="53">
        <f t="shared" ref="D235:D236" si="27">F$229</f>
        <v>0</v>
      </c>
      <c r="E235" s="54">
        <f>Premissas!G70</f>
        <v>0</v>
      </c>
      <c r="F235" s="48">
        <f t="shared" ref="F235:F236" si="28">D235*E235</f>
        <v>0</v>
      </c>
    </row>
    <row r="236" spans="1:6" x14ac:dyDescent="0.2">
      <c r="A236" s="51"/>
      <c r="B236" s="45" t="s">
        <v>78</v>
      </c>
      <c r="C236" s="52" t="s">
        <v>18</v>
      </c>
      <c r="D236" s="53">
        <f t="shared" si="27"/>
        <v>0</v>
      </c>
      <c r="E236" s="54">
        <f>Premissas!G65</f>
        <v>0</v>
      </c>
      <c r="F236" s="48">
        <f t="shared" si="28"/>
        <v>0</v>
      </c>
    </row>
    <row r="237" spans="1:6" x14ac:dyDescent="0.2">
      <c r="A237" s="51"/>
      <c r="B237" s="45"/>
      <c r="C237" s="56"/>
      <c r="D237" s="53"/>
      <c r="E237" s="57"/>
      <c r="F237" s="48"/>
    </row>
    <row r="238" spans="1:6" x14ac:dyDescent="0.2">
      <c r="A238" s="58" t="s">
        <v>44</v>
      </c>
      <c r="B238" s="59" t="s">
        <v>9</v>
      </c>
      <c r="C238" s="60" t="s">
        <v>43</v>
      </c>
      <c r="D238" s="61">
        <f>D230</f>
        <v>46.92</v>
      </c>
      <c r="E238" s="62">
        <f>'Custo Gerencial'!$G$47</f>
        <v>0</v>
      </c>
      <c r="F238" s="63">
        <f>D238*E238</f>
        <v>0</v>
      </c>
    </row>
    <row r="239" spans="1:6" x14ac:dyDescent="0.2">
      <c r="A239" s="51"/>
      <c r="B239" s="45"/>
      <c r="C239" s="56"/>
      <c r="D239" s="53"/>
      <c r="E239" s="57"/>
      <c r="F239" s="48"/>
    </row>
    <row r="240" spans="1:6" ht="12.75" thickBot="1" x14ac:dyDescent="0.25">
      <c r="A240" s="64"/>
      <c r="B240" s="65" t="s">
        <v>137</v>
      </c>
      <c r="C240" s="66" t="s">
        <v>20</v>
      </c>
      <c r="D240" s="67">
        <v>1</v>
      </c>
      <c r="E240" s="68">
        <f>F228</f>
        <v>0</v>
      </c>
      <c r="F240" s="69">
        <f>E240*D240</f>
        <v>0</v>
      </c>
    </row>
    <row r="241" spans="1:6" x14ac:dyDescent="0.2"/>
    <row r="242" spans="1:6" ht="12.75" thickBot="1" x14ac:dyDescent="0.25"/>
    <row r="243" spans="1:6" ht="29.25" customHeight="1" x14ac:dyDescent="0.2">
      <c r="A243" s="32" t="s">
        <v>172</v>
      </c>
      <c r="B243" s="216" t="s">
        <v>119</v>
      </c>
      <c r="C243" s="216"/>
      <c r="D243" s="216"/>
      <c r="E243" s="216"/>
      <c r="F243" s="217"/>
    </row>
    <row r="244" spans="1:6" x14ac:dyDescent="0.2">
      <c r="A244" s="33" t="s">
        <v>2</v>
      </c>
      <c r="B244" s="34" t="s">
        <v>4</v>
      </c>
      <c r="C244" s="34" t="s">
        <v>5</v>
      </c>
      <c r="D244" s="34" t="s">
        <v>6</v>
      </c>
      <c r="E244" s="34" t="s">
        <v>39</v>
      </c>
      <c r="F244" s="36" t="s">
        <v>40</v>
      </c>
    </row>
    <row r="245" spans="1:6" x14ac:dyDescent="0.2">
      <c r="A245" s="37" t="str">
        <f>"valor mês "&amp;A243</f>
        <v>valor mês Produto 34</v>
      </c>
      <c r="B245" s="38" t="str">
        <f>B243</f>
        <v>Elaboração/atualização de cronograma do projeto da Prorrogação Antecipada MRS</v>
      </c>
      <c r="C245" s="39"/>
      <c r="D245" s="40"/>
      <c r="E245" s="41"/>
      <c r="F245" s="82">
        <f>F246+F250+F255</f>
        <v>0</v>
      </c>
    </row>
    <row r="246" spans="1:6" x14ac:dyDescent="0.2">
      <c r="A246" s="43">
        <v>1</v>
      </c>
      <c r="B246" s="38" t="s">
        <v>42</v>
      </c>
      <c r="C246" s="39"/>
      <c r="D246" s="40"/>
      <c r="E246" s="41"/>
      <c r="F246" s="42">
        <f>SUM(F247:F247)</f>
        <v>0</v>
      </c>
    </row>
    <row r="247" spans="1:6" x14ac:dyDescent="0.2">
      <c r="A247" s="44"/>
      <c r="B247" s="45" t="s">
        <v>48</v>
      </c>
      <c r="C247" s="39" t="s">
        <v>43</v>
      </c>
      <c r="D247" s="53">
        <v>46.92</v>
      </c>
      <c r="E247" s="47">
        <f>Premissas!G17</f>
        <v>0</v>
      </c>
      <c r="F247" s="48">
        <f>D247*E247</f>
        <v>0</v>
      </c>
    </row>
    <row r="248" spans="1:6" x14ac:dyDescent="0.2">
      <c r="A248" s="44"/>
      <c r="B248" s="45"/>
      <c r="C248" s="39"/>
      <c r="D248" s="53"/>
      <c r="E248" s="56"/>
      <c r="F248" s="48"/>
    </row>
    <row r="249" spans="1:6" x14ac:dyDescent="0.2">
      <c r="A249" s="51"/>
      <c r="B249" s="45"/>
      <c r="C249" s="56"/>
      <c r="D249" s="53"/>
      <c r="E249" s="54"/>
      <c r="F249" s="48"/>
    </row>
    <row r="250" spans="1:6" x14ac:dyDescent="0.2">
      <c r="A250" s="43">
        <v>2</v>
      </c>
      <c r="B250" s="38" t="s">
        <v>73</v>
      </c>
      <c r="C250" s="49"/>
      <c r="D250" s="40"/>
      <c r="E250" s="50"/>
      <c r="F250" s="42">
        <f>SUM(F251:F253)</f>
        <v>0</v>
      </c>
    </row>
    <row r="251" spans="1:6" x14ac:dyDescent="0.2">
      <c r="A251" s="51"/>
      <c r="B251" s="45" t="s">
        <v>76</v>
      </c>
      <c r="C251" s="52" t="s">
        <v>18</v>
      </c>
      <c r="D251" s="53">
        <f>F$246</f>
        <v>0</v>
      </c>
      <c r="E251" s="54">
        <f>Premissas!G56</f>
        <v>0</v>
      </c>
      <c r="F251" s="48">
        <f>D251*E251</f>
        <v>0</v>
      </c>
    </row>
    <row r="252" spans="1:6" x14ac:dyDescent="0.2">
      <c r="A252" s="51"/>
      <c r="B252" s="45" t="s">
        <v>77</v>
      </c>
      <c r="C252" s="52" t="s">
        <v>18</v>
      </c>
      <c r="D252" s="53">
        <f t="shared" ref="D252:D253" si="29">F$246</f>
        <v>0</v>
      </c>
      <c r="E252" s="54">
        <f>Premissas!G70</f>
        <v>0</v>
      </c>
      <c r="F252" s="48">
        <f t="shared" ref="F252:F253" si="30">D252*E252</f>
        <v>0</v>
      </c>
    </row>
    <row r="253" spans="1:6" x14ac:dyDescent="0.2">
      <c r="A253" s="51"/>
      <c r="B253" s="45" t="s">
        <v>78</v>
      </c>
      <c r="C253" s="52" t="s">
        <v>18</v>
      </c>
      <c r="D253" s="53">
        <f t="shared" si="29"/>
        <v>0</v>
      </c>
      <c r="E253" s="54">
        <f>Premissas!G65</f>
        <v>0</v>
      </c>
      <c r="F253" s="48">
        <f t="shared" si="30"/>
        <v>0</v>
      </c>
    </row>
    <row r="254" spans="1:6" x14ac:dyDescent="0.2">
      <c r="A254" s="51"/>
      <c r="B254" s="45"/>
      <c r="C254" s="56"/>
      <c r="D254" s="53"/>
      <c r="E254" s="57"/>
      <c r="F254" s="48"/>
    </row>
    <row r="255" spans="1:6" x14ac:dyDescent="0.2">
      <c r="A255" s="58" t="s">
        <v>44</v>
      </c>
      <c r="B255" s="59" t="s">
        <v>9</v>
      </c>
      <c r="C255" s="60" t="s">
        <v>43</v>
      </c>
      <c r="D255" s="61">
        <f>D247</f>
        <v>46.92</v>
      </c>
      <c r="E255" s="62">
        <f>'Custo Gerencial'!$G$47</f>
        <v>0</v>
      </c>
      <c r="F255" s="63">
        <f>D255*E255</f>
        <v>0</v>
      </c>
    </row>
    <row r="256" spans="1:6" x14ac:dyDescent="0.2">
      <c r="A256" s="51"/>
      <c r="B256" s="45"/>
      <c r="C256" s="56"/>
      <c r="D256" s="53"/>
      <c r="E256" s="57"/>
      <c r="F256" s="48"/>
    </row>
    <row r="257" spans="1:6" ht="12.75" thickBot="1" x14ac:dyDescent="0.25">
      <c r="A257" s="64"/>
      <c r="B257" s="65" t="s">
        <v>137</v>
      </c>
      <c r="C257" s="66" t="s">
        <v>20</v>
      </c>
      <c r="D257" s="67">
        <v>1</v>
      </c>
      <c r="E257" s="68">
        <f>F245</f>
        <v>0</v>
      </c>
      <c r="F257" s="69">
        <f>E257*D257</f>
        <v>0</v>
      </c>
    </row>
  </sheetData>
  <mergeCells count="18">
    <mergeCell ref="B107:F107"/>
    <mergeCell ref="B5:F5"/>
    <mergeCell ref="A1:B1"/>
    <mergeCell ref="C1:E1"/>
    <mergeCell ref="B22:F22"/>
    <mergeCell ref="B39:F39"/>
    <mergeCell ref="B56:F56"/>
    <mergeCell ref="B73:F73"/>
    <mergeCell ref="B90:F90"/>
    <mergeCell ref="A3:F3"/>
    <mergeCell ref="B226:F226"/>
    <mergeCell ref="B243:F243"/>
    <mergeCell ref="B124:F124"/>
    <mergeCell ref="B141:F141"/>
    <mergeCell ref="B158:F158"/>
    <mergeCell ref="B175:F175"/>
    <mergeCell ref="B192:F192"/>
    <mergeCell ref="B209:F209"/>
  </mergeCells>
  <printOptions horizontalCentered="1"/>
  <pageMargins left="0.39370078740157483" right="0.39370078740157483" top="1.1811023622047245" bottom="0.59055118110236227" header="0.39370078740157483" footer="0.39370078740157483"/>
  <pageSetup paperSize="9" scale="50" firstPageNumber="0" fitToHeight="0" orientation="portrait" r:id="rId1"/>
  <headerFooter alignWithMargins="0">
    <oddFooter>&amp;A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D68B2CCFCF2348B7CD1314D5621238" ma:contentTypeVersion="11" ma:contentTypeDescription="Crie um novo documento." ma:contentTypeScope="" ma:versionID="8c2bb37c8881e46c8de89c28c3356630">
  <xsd:schema xmlns:xsd="http://www.w3.org/2001/XMLSchema" xmlns:xs="http://www.w3.org/2001/XMLSchema" xmlns:p="http://schemas.microsoft.com/office/2006/metadata/properties" xmlns:ns2="e141afcc-80ec-4b5e-9222-7263a7dc15be" xmlns:ns3="71454c51-4a3b-4d47-983c-4338cc0f8b19" targetNamespace="http://schemas.microsoft.com/office/2006/metadata/properties" ma:root="true" ma:fieldsID="753bb2d184433e4001744a87f8fd0ae2" ns2:_="" ns3:_="">
    <xsd:import namespace="e141afcc-80ec-4b5e-9222-7263a7dc15be"/>
    <xsd:import namespace="71454c51-4a3b-4d47-983c-4338cc0f8b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41afcc-80ec-4b5e-9222-7263a7dc15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454c51-4a3b-4d47-983c-4338cc0f8b1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1C65BC-D897-48A9-8C05-0FC1E2555C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98A187-BDB4-4B7F-9FF1-56493E5DB75A}">
  <ds:schemaRefs>
    <ds:schemaRef ds:uri="http://schemas.microsoft.com/office/2006/metadata/properties"/>
    <ds:schemaRef ds:uri="71454c51-4a3b-4d47-983c-4338cc0f8b1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e141afcc-80ec-4b5e-9222-7263a7dc15be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08716EB-12D7-4791-BA3A-11128C81A4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41afcc-80ec-4b5e-9222-7263a7dc15be"/>
    <ds:schemaRef ds:uri="71454c51-4a3b-4d47-983c-4338cc0f8b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Premissas</vt:lpstr>
      <vt:lpstr>Resumo</vt:lpstr>
      <vt:lpstr>Custo Gerencial</vt:lpstr>
      <vt:lpstr>Produtos Grupo A</vt:lpstr>
      <vt:lpstr>Produtos Grupo B</vt:lpstr>
      <vt:lpstr>Produtos Grupo C</vt:lpstr>
      <vt:lpstr>Produtos Grupo D</vt:lpstr>
      <vt:lpstr>Premissas!Area_de_impressao</vt:lpstr>
      <vt:lpstr>'Produtos Grupo A'!Area_de_impressao</vt:lpstr>
      <vt:lpstr>'Produtos Grupo B'!Area_de_impressao</vt:lpstr>
      <vt:lpstr>'Produtos Grupo C'!Area_de_impressao</vt:lpstr>
      <vt:lpstr>'Produtos Grupo D'!Area_de_impressao</vt:lpstr>
      <vt:lpstr>'Produtos Grupo A'!Titulos_de_impressao</vt:lpstr>
      <vt:lpstr>'Produtos Grupo B'!Titulos_de_impressao</vt:lpstr>
      <vt:lpstr>'Produtos Grupo C'!Titulos_de_impressao</vt:lpstr>
      <vt:lpstr>'Produtos Grupo D'!Titulos_de_impressao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 Oliveira Pires</dc:creator>
  <cp:lastModifiedBy>Guilherme Oliveira Pires</cp:lastModifiedBy>
  <cp:lastPrinted>2020-11-25T23:03:41Z</cp:lastPrinted>
  <dcterms:created xsi:type="dcterms:W3CDTF">2018-08-09T13:46:39Z</dcterms:created>
  <dcterms:modified xsi:type="dcterms:W3CDTF">2020-12-03T01:56:46Z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0x01010037D68B2CCFCF2348B7CD1314D5621238</vt:lpwstr>
  </property>
</Properties>
</file>