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GELIC 2021\COLIC\PREGÃO\Editais Concluídos\Pregão nº 11-2021 - Vigilância - URRS\"/>
    </mc:Choice>
  </mc:AlternateContent>
  <xr:revisionPtr revIDLastSave="0" documentId="13_ncr:1_{9AC3987D-C0F1-4394-9503-5867BAC2697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INSUMOS - UNIFORME" sheetId="2" r:id="rId1"/>
    <sheet name="INSUMOS - EQUIPAMENTOS" sheetId="13" r:id="rId2"/>
    <sheet name="DIURNO" sheetId="1" r:id="rId3"/>
    <sheet name="NOTURNO" sheetId="17" r:id="rId4"/>
    <sheet name="VALOR GLOBAL" sheetId="19" r:id="rId5"/>
  </sheets>
  <definedNames>
    <definedName name="_xlnm.Print_Area" localSheetId="2">DIURNO!$A$1:$D$148</definedName>
    <definedName name="_xlnm.Print_Area" localSheetId="1">'INSUMOS - EQUIPAMENTOS'!$A$1:$I$32</definedName>
    <definedName name="_xlnm.Print_Area" localSheetId="0">'INSUMOS - UNIFORME'!$A$1:$F$27</definedName>
    <definedName name="_xlnm.Print_Area" localSheetId="3">NOTURNO!$A$1:$D$151</definedName>
  </definedNames>
  <calcPr calcId="191029"/>
  <customWorkbookViews>
    <customWorkbookView name="Carlos Elias Bastos dos Santos - Modo de exibição pessoal" guid="{68A8CE5E-1919-4E29-BC99-1D91CF2327FE}" mergeInterval="0" personalView="1" maximized="1" xWindow="-8" yWindow="-8" windowWidth="1456" windowHeight="87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7" l="1"/>
  <c r="C136" i="17" l="1"/>
  <c r="C137" i="17"/>
  <c r="C135" i="17"/>
  <c r="C133" i="17"/>
  <c r="C132" i="17"/>
  <c r="C100" i="17"/>
  <c r="C101" i="17"/>
  <c r="C102" i="17"/>
  <c r="C103" i="17"/>
  <c r="C99" i="17"/>
  <c r="C52" i="17"/>
  <c r="C58" i="17" s="1"/>
  <c r="C68" i="17"/>
  <c r="C69" i="17"/>
  <c r="C70" i="17"/>
  <c r="C67" i="17"/>
  <c r="C66" i="17"/>
  <c r="D66" i="17" s="1"/>
  <c r="C65" i="17"/>
  <c r="E19" i="2"/>
  <c r="F19" i="2" s="1"/>
  <c r="E20" i="2"/>
  <c r="F20" i="2" s="1"/>
  <c r="E21" i="2"/>
  <c r="F21" i="2" s="1"/>
  <c r="E26" i="2"/>
  <c r="F26" i="2" s="1"/>
  <c r="D28" i="17"/>
  <c r="D28" i="1"/>
  <c r="D64" i="1"/>
  <c r="C84" i="17"/>
  <c r="C41" i="17"/>
  <c r="E22" i="2"/>
  <c r="F22" i="2" s="1"/>
  <c r="E23" i="2"/>
  <c r="F23" i="2" s="1"/>
  <c r="E24" i="2"/>
  <c r="F24" i="2" s="1"/>
  <c r="E25" i="2"/>
  <c r="F25" i="2" s="1"/>
  <c r="C131" i="1"/>
  <c r="F29" i="13"/>
  <c r="F28" i="13"/>
  <c r="F27" i="13"/>
  <c r="F26" i="13"/>
  <c r="F25" i="13"/>
  <c r="F24" i="13"/>
  <c r="F23" i="13"/>
  <c r="F22" i="13"/>
  <c r="F21" i="13"/>
  <c r="F20" i="13"/>
  <c r="F19" i="13"/>
  <c r="F18" i="13"/>
  <c r="F17" i="13"/>
  <c r="C39" i="1"/>
  <c r="C56" i="1"/>
  <c r="C82" i="1"/>
  <c r="C74" i="1" l="1"/>
  <c r="C86" i="1"/>
  <c r="C83" i="1"/>
  <c r="C76" i="17"/>
  <c r="C88" i="17"/>
  <c r="C85" i="17"/>
  <c r="C134" i="17"/>
  <c r="D29" i="17"/>
  <c r="D30" i="17" s="1"/>
  <c r="D65" i="17"/>
  <c r="C71" i="17" s="1"/>
  <c r="D77" i="17" s="1"/>
  <c r="D29" i="1"/>
  <c r="D31" i="1" s="1"/>
  <c r="D38" i="1" s="1"/>
  <c r="D63" i="1"/>
  <c r="C69" i="1" s="1"/>
  <c r="D75" i="1" s="1"/>
  <c r="H24" i="13"/>
  <c r="I24" i="13" s="1"/>
  <c r="E18" i="2"/>
  <c r="F18" i="2" s="1"/>
  <c r="F27" i="2" s="1"/>
  <c r="C42" i="17"/>
  <c r="C43" i="17" s="1"/>
  <c r="C75" i="17" s="1"/>
  <c r="C85" i="1"/>
  <c r="C40" i="1"/>
  <c r="C41" i="1" s="1"/>
  <c r="C73" i="1" s="1"/>
  <c r="C87" i="17"/>
  <c r="H17" i="13"/>
  <c r="I17" i="13" s="1"/>
  <c r="H23" i="13"/>
  <c r="I23" i="13" s="1"/>
  <c r="H29" i="13"/>
  <c r="I29" i="13" s="1"/>
  <c r="H21" i="13"/>
  <c r="I21" i="13" s="1"/>
  <c r="H22" i="13"/>
  <c r="I22" i="13" s="1"/>
  <c r="H28" i="13"/>
  <c r="I28" i="13" s="1"/>
  <c r="H20" i="13"/>
  <c r="I20" i="13" s="1"/>
  <c r="H27" i="13"/>
  <c r="I27" i="13" s="1"/>
  <c r="H19" i="13"/>
  <c r="I19" i="13" s="1"/>
  <c r="H26" i="13"/>
  <c r="I26" i="13" s="1"/>
  <c r="H18" i="13"/>
  <c r="I18" i="13" s="1"/>
  <c r="H25" i="13"/>
  <c r="I25" i="13" s="1"/>
  <c r="C102" i="1"/>
  <c r="D52" i="1" l="1"/>
  <c r="D86" i="1"/>
  <c r="D50" i="1"/>
  <c r="D54" i="1"/>
  <c r="D141" i="1"/>
  <c r="D108" i="1"/>
  <c r="D51" i="1"/>
  <c r="D82" i="1"/>
  <c r="D81" i="1"/>
  <c r="D53" i="1"/>
  <c r="D84" i="1"/>
  <c r="D98" i="1"/>
  <c r="D100" i="1"/>
  <c r="D97" i="1"/>
  <c r="D55" i="1"/>
  <c r="D99" i="1"/>
  <c r="D37" i="1"/>
  <c r="D39" i="1" s="1"/>
  <c r="D31" i="17"/>
  <c r="D33" i="17" s="1"/>
  <c r="D100" i="17" s="1"/>
  <c r="D48" i="1"/>
  <c r="D101" i="1"/>
  <c r="D85" i="1"/>
  <c r="D96" i="1"/>
  <c r="D49" i="1"/>
  <c r="D83" i="1"/>
  <c r="C104" i="17"/>
  <c r="C105" i="17" s="1"/>
  <c r="C87" i="1"/>
  <c r="D124" i="17"/>
  <c r="D121" i="1"/>
  <c r="D40" i="1"/>
  <c r="C89" i="17"/>
  <c r="I30" i="13"/>
  <c r="I32" i="13" s="1"/>
  <c r="C103" i="1"/>
  <c r="D103" i="1" s="1"/>
  <c r="D102" i="1" l="1"/>
  <c r="D104" i="1" s="1"/>
  <c r="D115" i="1" s="1"/>
  <c r="D117" i="1" s="1"/>
  <c r="C108" i="1"/>
  <c r="C109" i="1" s="1"/>
  <c r="D56" i="1"/>
  <c r="D74" i="1" s="1"/>
  <c r="D87" i="1"/>
  <c r="D143" i="1" s="1"/>
  <c r="D103" i="17"/>
  <c r="D56" i="17"/>
  <c r="D98" i="17"/>
  <c r="D84" i="17"/>
  <c r="D57" i="17"/>
  <c r="D102" i="17"/>
  <c r="D55" i="17"/>
  <c r="D87" i="17"/>
  <c r="D50" i="17"/>
  <c r="D42" i="17"/>
  <c r="D52" i="17"/>
  <c r="D99" i="17"/>
  <c r="D39" i="17"/>
  <c r="D105" i="17"/>
  <c r="D88" i="17"/>
  <c r="D54" i="17"/>
  <c r="D85" i="17"/>
  <c r="D86" i="17"/>
  <c r="D40" i="17"/>
  <c r="D51" i="17"/>
  <c r="D53" i="17"/>
  <c r="D144" i="17"/>
  <c r="D109" i="1"/>
  <c r="D83" i="17"/>
  <c r="D101" i="17"/>
  <c r="D110" i="17"/>
  <c r="D41" i="1"/>
  <c r="D73" i="1" s="1"/>
  <c r="C106" i="17"/>
  <c r="C118" i="17" s="1"/>
  <c r="D125" i="17"/>
  <c r="D127" i="17" s="1"/>
  <c r="D148" i="17" s="1"/>
  <c r="D122" i="1"/>
  <c r="D124" i="1" s="1"/>
  <c r="D145" i="1" s="1"/>
  <c r="C104" i="1"/>
  <c r="C115" i="1" s="1"/>
  <c r="D41" i="17" l="1"/>
  <c r="D43" i="17" s="1"/>
  <c r="D75" i="17" s="1"/>
  <c r="D76" i="1"/>
  <c r="D142" i="1" s="1"/>
  <c r="C110" i="1"/>
  <c r="D110" i="1" s="1"/>
  <c r="D111" i="1" s="1"/>
  <c r="D116" i="1" s="1"/>
  <c r="C110" i="17"/>
  <c r="C111" i="17" s="1"/>
  <c r="C112" i="17" s="1"/>
  <c r="D112" i="17" s="1"/>
  <c r="D58" i="17"/>
  <c r="D76" i="17" s="1"/>
  <c r="D89" i="17"/>
  <c r="D146" i="17" s="1"/>
  <c r="D104" i="17"/>
  <c r="D106" i="17" s="1"/>
  <c r="D118" i="17" s="1"/>
  <c r="D120" i="17" s="1"/>
  <c r="D147" i="17" s="1"/>
  <c r="D111" i="17"/>
  <c r="D144" i="1"/>
  <c r="D146" i="1" l="1"/>
  <c r="C111" i="1"/>
  <c r="C116" i="1" s="1"/>
  <c r="D129" i="1"/>
  <c r="D130" i="1" s="1"/>
  <c r="D78" i="17"/>
  <c r="D145" i="17" s="1"/>
  <c r="D149" i="17" s="1"/>
  <c r="D113" i="17"/>
  <c r="D119" i="17" s="1"/>
  <c r="C113" i="17"/>
  <c r="C119" i="17" s="1"/>
  <c r="D131" i="1" l="1"/>
  <c r="D135" i="1" s="1"/>
  <c r="D147" i="1" s="1"/>
  <c r="D148" i="1" s="1"/>
  <c r="C14" i="19" s="1"/>
  <c r="E14" i="19" s="1"/>
  <c r="G14" i="19" s="1"/>
  <c r="D133" i="1"/>
  <c r="D134" i="1"/>
  <c r="D132" i="1"/>
  <c r="D132" i="17"/>
  <c r="D133" i="17" s="1"/>
  <c r="D134" i="17" s="1"/>
  <c r="D138" i="17" s="1"/>
  <c r="D150" i="17" s="1"/>
  <c r="D151" i="17" s="1"/>
  <c r="C15" i="19" s="1"/>
  <c r="E15" i="19" s="1"/>
  <c r="G15" i="19" s="1"/>
  <c r="D137" i="17" l="1"/>
  <c r="D136" i="17"/>
  <c r="D135" i="17"/>
  <c r="G17" i="19"/>
  <c r="G18" i="19" s="1"/>
</calcChain>
</file>

<file path=xl/sharedStrings.xml><?xml version="1.0" encoding="utf-8"?>
<sst xmlns="http://schemas.openxmlformats.org/spreadsheetml/2006/main" count="581" uniqueCount="228">
  <si>
    <t>Composição da Remuneração</t>
  </si>
  <si>
    <t>Valor (R$)</t>
  </si>
  <si>
    <t>A</t>
  </si>
  <si>
    <t>Salário Base</t>
  </si>
  <si>
    <t>B</t>
  </si>
  <si>
    <t>C</t>
  </si>
  <si>
    <t>D</t>
  </si>
  <si>
    <t>E</t>
  </si>
  <si>
    <t>F</t>
  </si>
  <si>
    <t>G</t>
  </si>
  <si>
    <t>H</t>
  </si>
  <si>
    <t>Outros (especificar)</t>
  </si>
  <si>
    <t>Benefícios Mensais e Diários</t>
  </si>
  <si>
    <t>Insumos Diversos</t>
  </si>
  <si>
    <t>4.1</t>
  </si>
  <si>
    <t>%</t>
  </si>
  <si>
    <t>INSS</t>
  </si>
  <si>
    <t>INCRA</t>
  </si>
  <si>
    <t>Salário Educação</t>
  </si>
  <si>
    <t>FGTS</t>
  </si>
  <si>
    <t>SEBRAE</t>
  </si>
  <si>
    <t>Provisão para Rescisão</t>
  </si>
  <si>
    <t>Aviso prévio indenizado</t>
  </si>
  <si>
    <t>Aviso prévio trabalhado</t>
  </si>
  <si>
    <t>Custos Indiretos, Tributos e Lucro</t>
  </si>
  <si>
    <t>Custos Indiretos</t>
  </si>
  <si>
    <t>Tributos</t>
  </si>
  <si>
    <t>Lucro</t>
  </si>
  <si>
    <t>Mão-de-obra vinculada à execução contratual (valor por empregado)</t>
  </si>
  <si>
    <t>(R$)</t>
  </si>
  <si>
    <t>Módulo 1 – Composição da Remuneração</t>
  </si>
  <si>
    <t>Valor total por empregado</t>
  </si>
  <si>
    <t>(A)</t>
  </si>
  <si>
    <t>(B)</t>
  </si>
  <si>
    <t>Unidade de medida</t>
  </si>
  <si>
    <t>(C)</t>
  </si>
  <si>
    <t>QTD Anual</t>
  </si>
  <si>
    <t>(D)</t>
  </si>
  <si>
    <t>(E = D X C)</t>
  </si>
  <si>
    <t>(F = E / 12)</t>
  </si>
  <si>
    <t>Valor unitário/dia (R$)</t>
  </si>
  <si>
    <t>VALOR MENSAL A APROPRIAR</t>
  </si>
  <si>
    <t>Licitação Nº</t>
  </si>
  <si>
    <t xml:space="preserve">Data de apresentação da proposta (dia/mês/ano) </t>
  </si>
  <si>
    <t xml:space="preserve">Município/UF </t>
  </si>
  <si>
    <t>Nº de meses de execução contratual</t>
  </si>
  <si>
    <r>
      <t>N</t>
    </r>
    <r>
      <rPr>
        <strike/>
        <sz val="10"/>
        <color indexed="8"/>
        <rFont val="Ecofont Vera Sans"/>
        <family val="2"/>
      </rPr>
      <t>º</t>
    </r>
    <r>
      <rPr>
        <sz val="10"/>
        <color indexed="8"/>
        <rFont val="Ecofont Vera Sans"/>
        <family val="2"/>
      </rPr>
      <t xml:space="preserve"> Processo </t>
    </r>
  </si>
  <si>
    <t>MÃO-DE-OBRA VINCULADA À EXECUÇÃO CONTRATUAL</t>
  </si>
  <si>
    <t>Dados complementares para composição dos custos referente à mão-de-obra</t>
  </si>
  <si>
    <t>Categoria profissional (vinculada à execução contratual)</t>
  </si>
  <si>
    <t>Data base da categoria (dia/mês/ano)</t>
  </si>
  <si>
    <t>MÓDULO 1: COMPOSIÇÃO DA REMUNERAÇÃO</t>
  </si>
  <si>
    <t>PIS</t>
  </si>
  <si>
    <t>COFINS</t>
  </si>
  <si>
    <t>ISS</t>
  </si>
  <si>
    <t>Valor Mensal (R$)</t>
  </si>
  <si>
    <t>ANEXO II-A</t>
  </si>
  <si>
    <t>PLANILHA 01</t>
  </si>
  <si>
    <t>Valor unitário R$</t>
  </si>
  <si>
    <t>Valor total R$</t>
  </si>
  <si>
    <t>Valor total por mês R$</t>
  </si>
  <si>
    <t>Descrição</t>
  </si>
  <si>
    <t>(E) = [(60/D) * C]</t>
  </si>
  <si>
    <t>QTD a ser utilizada no período máximo vigência do contrato (60 meses)</t>
  </si>
  <si>
    <t>(F)</t>
  </si>
  <si>
    <t>(G = F X E)</t>
  </si>
  <si>
    <t>(H = G / 60)</t>
  </si>
  <si>
    <t>I) VALOR MENSAL A APROPRIAR</t>
  </si>
  <si>
    <t>Vida Útil (Meses)</t>
  </si>
  <si>
    <t>Valor mensal a apropriar R$</t>
  </si>
  <si>
    <t>Nº de Registro da Convenção Coletiva de Trabalho no M.T.E</t>
  </si>
  <si>
    <t>Uniformes, conforme Anexo II-A</t>
  </si>
  <si>
    <t xml:space="preserve">Nº Processo </t>
  </si>
  <si>
    <t>III) VALOR MENSAL A APROPRIAR POR PROFISSIONAL ALOCADO (I / II)</t>
  </si>
  <si>
    <t>MÓDULO 2:  ENCARGOS E BENEFÍCIOS ANUAIS, MENSAIS E DIÁRIOS</t>
  </si>
  <si>
    <t>Submódulo 2.1 – 13º (décimo terceiro) Salário, Férias e Adicional de Férias</t>
  </si>
  <si>
    <t>2.1</t>
  </si>
  <si>
    <t>Submódulo 2.2 - Encargos Previdenciários (GPS), Fundo de Garantia por Tempo de Serviço (FGTS) e outras contribuições.</t>
  </si>
  <si>
    <t>SAT</t>
  </si>
  <si>
    <t>SESC ou SESI</t>
  </si>
  <si>
    <t>SENAI- SENAC</t>
  </si>
  <si>
    <t>2.2</t>
  </si>
  <si>
    <t>13º (décimo terceiro) Salário, Férias e Adicional de Férias</t>
  </si>
  <si>
    <t>GPS, FGTS e outras contribuições</t>
  </si>
  <si>
    <t>Submódulo 2.3 – Benefícios Mensais e Diários</t>
  </si>
  <si>
    <t>QUADRO RESUMO DO MÓDULO 2- ENCARGOS E BENEFÍCIOS ANUAIS, MENSAIS E DIÁRIOS</t>
  </si>
  <si>
    <t>2.3</t>
  </si>
  <si>
    <t>Encargos e Benefícios Anuais, Mensais e diarios</t>
  </si>
  <si>
    <t>-</t>
  </si>
  <si>
    <t>MÓDULO 4: CUSTO DE REPOSIÇÃO DO PROFISSIONAL AUSENTE</t>
  </si>
  <si>
    <t>Ausências Legais</t>
  </si>
  <si>
    <t>Custo de Reposição do Profissional Ausente</t>
  </si>
  <si>
    <t>MÓDULO 5: INSUMOS DIVERSOS</t>
  </si>
  <si>
    <t>MÓDULO 6: CUSTOS INDIRETOS, TRIBUTOS E LUCRO</t>
  </si>
  <si>
    <t>2. QUADRO RESUMO DO CUSTO POR EMPREGADO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</si>
  <si>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</si>
  <si>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</si>
  <si>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</si>
  <si>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</si>
  <si>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</si>
  <si>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</si>
  <si>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PLANILHA ESTIMATIVA PARA O CUSTO MENSAL DOS INSUMOS (MÓDULO 5 – INSUMOS DIVERSOS)</t>
  </si>
  <si>
    <t>Tipo de serviço (mesmo serviço com características distintas)</t>
  </si>
  <si>
    <t>Classificação Brasileira de Ocupações (CBO)</t>
  </si>
  <si>
    <t>Salário normativo da categoria profissional</t>
  </si>
  <si>
    <t>Ano do Acordo, Convenção ou Dissídio Coletivo</t>
  </si>
  <si>
    <r>
      <rPr>
        <b/>
        <sz val="9"/>
        <color indexed="8"/>
        <rFont val="Ecofont Vera Sans"/>
        <family val="2"/>
      </rPr>
      <t>Nota 1:</t>
    </r>
    <r>
      <rPr>
        <sz val="9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</si>
  <si>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r>
      <t xml:space="preserve">13 º Salário </t>
    </r>
    <r>
      <rPr>
        <b/>
        <sz val="10"/>
        <rFont val="Ecofont Vera Sans"/>
        <family val="2"/>
      </rPr>
      <t>(1/12)</t>
    </r>
  </si>
  <si>
    <r>
      <t xml:space="preserve">Férias e Adicional de Férias </t>
    </r>
    <r>
      <rPr>
        <b/>
        <sz val="10"/>
        <rFont val="Ecofont Vera Sans"/>
        <family val="2"/>
      </rPr>
      <t>(*apenas adicional de férias do titular)</t>
    </r>
  </si>
  <si>
    <t>TOTAL DO SUBMÓDULO 2.1</t>
  </si>
  <si>
    <t>TOTAL DO MÓDULO 1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</si>
  <si>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</si>
  <si>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</si>
  <si>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0"/>
        <color indexed="8"/>
        <rFont val="Ecofont Vera Sans"/>
        <family val="2"/>
      </rPr>
      <t xml:space="preserve">Nota 3: </t>
    </r>
    <r>
      <rPr>
        <sz val="10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0"/>
        <color indexed="8"/>
        <rFont val="Ecofont Vera Sans"/>
        <family val="2"/>
      </rPr>
      <t>(Incluído pela Instrução Normativa nº 7, de 2018)</t>
    </r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</si>
  <si>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</si>
  <si>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0"/>
        <color indexed="8"/>
        <rFont val="Ecofont Vera Sans"/>
        <family val="2"/>
      </rPr>
      <t xml:space="preserve">Nota 2: </t>
    </r>
    <r>
      <rPr>
        <sz val="10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</si>
  <si>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0"/>
        <color indexed="8"/>
        <rFont val="Ecofont Vera Sans"/>
        <family val="2"/>
      </rPr>
      <t>Nota 3:</t>
    </r>
    <r>
      <rPr>
        <sz val="10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</si>
  <si>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t>TOTAL DO SUBMÓDULO 2.2</t>
  </si>
  <si>
    <t>TOTAL DO SUBMÓDULO 2.3</t>
  </si>
  <si>
    <t>TOTAL DO MÓDULO 2</t>
  </si>
  <si>
    <t>MÓDULO 3: PROVISÃO PARA RESCISÃO (REDAÇÃO DADA PELA INSTRUÇÃO NORMATIVA Nº 7, DE 2018)</t>
  </si>
  <si>
    <t>TOTAL DO MÓDULO 3</t>
  </si>
  <si>
    <r>
      <rPr>
        <b/>
        <sz val="10"/>
        <color indexed="8"/>
        <rFont val="Ecofont Vera Sans"/>
        <family val="2"/>
      </rPr>
      <t>Nota 1:</t>
    </r>
    <r>
      <rPr>
        <sz val="10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0"/>
        <color indexed="8"/>
        <rFont val="Ecofont Vera Sans"/>
        <family val="2"/>
      </rPr>
      <t>(Redação dada pela Instrução Normativa nº 7, de 2018)</t>
    </r>
  </si>
  <si>
    <t>Submódulo 4.1 – Substituto nas Ausências Legais (Redação dada pela Instrução Normativa nº 7, de 2018)</t>
  </si>
  <si>
    <t>TOTAL DO SUBMÓDULO 4.1</t>
  </si>
  <si>
    <r>
      <t xml:space="preserve">Substituto na cobertura de férias </t>
    </r>
    <r>
      <rPr>
        <b/>
        <sz val="10"/>
        <color indexed="8"/>
        <rFont val="Ecofont Vera Sans"/>
        <family val="2"/>
      </rPr>
      <t>(*salário substituto + 1/12 avos 13º + 1/12 avos férias + 1/12 avos adicional de férias)</t>
    </r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</si>
  <si>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</si>
  <si>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</si>
  <si>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</si>
  <si>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</si>
  <si>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</si>
  <si>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QUADRO-RESUMO DO MÓDULO 4 – CUSTO DE REPOSIÇÃO DO PROFISSIONAL AUSENTE (REDAÇÃO DADA PELA INSTRUÇÃO NORMATIVA Nº 7, DE 2018)</t>
  </si>
  <si>
    <t>TOTAL DO MÓDULO 4</t>
  </si>
  <si>
    <t>Substituto nas ausências legais</t>
  </si>
  <si>
    <t>TOTAL DO MÓDULO 5</t>
  </si>
  <si>
    <r>
      <rPr>
        <b/>
        <sz val="9"/>
        <color indexed="8"/>
        <rFont val="Ecofont Vera Sans"/>
        <family val="2"/>
      </rPr>
      <t>Nota:</t>
    </r>
    <r>
      <rPr>
        <sz val="9"/>
        <color indexed="8"/>
        <rFont val="Ecofont Vera Sans"/>
        <family val="2"/>
      </rPr>
      <t xml:space="preserve"> Valores mensais por empregado</t>
    </r>
  </si>
  <si>
    <t>TOTAL DO MÓDULO 6</t>
  </si>
  <si>
    <r>
      <rPr>
        <b/>
        <sz val="10"/>
        <color indexed="8"/>
        <rFont val="Ecofont Vera Sans"/>
        <family val="2"/>
      </rPr>
      <t>Nota 1</t>
    </r>
    <r>
      <rPr>
        <sz val="10"/>
        <color indexed="8"/>
        <rFont val="Ecofont Vera Sans"/>
        <family val="2"/>
      </rPr>
      <t>: Custos indiretos, tributos e lucro por empregado</t>
    </r>
  </si>
  <si>
    <r>
      <rPr>
        <b/>
        <sz val="10"/>
        <color indexed="8"/>
        <rFont val="Ecofont Vera Sans"/>
        <family val="2"/>
      </rPr>
      <t>Nota2:</t>
    </r>
    <r>
      <rPr>
        <sz val="10"/>
        <color indexed="8"/>
        <rFont val="Ecofont Vera Sans"/>
        <family val="2"/>
      </rPr>
      <t xml:space="preserve"> O valor referente a  tributos é obtido aplicando-se percentual sobre o valor do faturamento</t>
    </r>
  </si>
  <si>
    <t>SUBTOTAL DO SUBMÓDULO 2.1</t>
  </si>
  <si>
    <t>Incidência do submódulo 2.2 sobre o submódulo 2.1</t>
  </si>
  <si>
    <t>UNIFORMES (Item 11 do Termo de Referência)</t>
  </si>
  <si>
    <t>Máquinas e Equipamentos, conforme Anexo II-A</t>
  </si>
  <si>
    <t>OBS: Os licitantes devem preencher os campos marcados em amarelo</t>
  </si>
  <si>
    <t>Calça</t>
  </si>
  <si>
    <t>Unidade</t>
  </si>
  <si>
    <t>Par</t>
  </si>
  <si>
    <t>PLANILHA 03</t>
  </si>
  <si>
    <t>MÁQUINAS E EQUIPAMENTOS</t>
  </si>
  <si>
    <t>Item</t>
  </si>
  <si>
    <t>I</t>
  </si>
  <si>
    <t>II</t>
  </si>
  <si>
    <t>II) QUANTIDADE DE PROFISSIONAIS A SEREM ALOCADOS</t>
  </si>
  <si>
    <t>QUADRO-RESUMO</t>
  </si>
  <si>
    <t>Incidência do submódulo 2.2 sobre o submódulo 4.1</t>
  </si>
  <si>
    <t>SUBTOTAL DO SUBMÓDULO 4.1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</si>
  <si>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</si>
  <si>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</si>
  <si>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</si>
  <si>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</si>
  <si>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r>
      <t xml:space="preserve">Nota: </t>
    </r>
    <r>
      <rPr>
        <sz val="9"/>
        <color indexed="8"/>
        <rFont val="Ecofont Vera Sans"/>
        <family val="2"/>
      </rPr>
      <t>De  acordo  com  o  entendimento  do  TCU  no  Acórdão  nº  1.186/2017  -  Plenário,  a  a  parcela  mensal  a  título de  aviso  prévio  trabalhado  será  no  percentual  máximo  de  1,94%  no  primeiro  ano,  e,  em caso  de  prorrogação  do  contrato,  o  percentual  máximo  dessa  parcela  será  de  0,194%  a cada  ano  de  prorrogação,  a  ser  incluído  por  ocasião  da  formulação  do  aditivo  da prorrogação  do  contrato,  conforme  a  Lei  12.506/2011.</t>
    </r>
  </si>
  <si>
    <t>Meias</t>
  </si>
  <si>
    <t>QTD</t>
  </si>
  <si>
    <t>Camisa de mangas compridas</t>
  </si>
  <si>
    <t>Camisa de mangas curtas</t>
  </si>
  <si>
    <t>Cinto de Nylon</t>
  </si>
  <si>
    <t>Sapatos</t>
  </si>
  <si>
    <t>Quepe/boné com emblema</t>
  </si>
  <si>
    <t>Jaqueta de frio ou Japona</t>
  </si>
  <si>
    <t>Capa de chuva</t>
  </si>
  <si>
    <t>Crachá</t>
  </si>
  <si>
    <t>Cassetete</t>
  </si>
  <si>
    <t>Porta cassetete</t>
  </si>
  <si>
    <t>Livro de Ocorrências</t>
  </si>
  <si>
    <t>Apito com cordão</t>
  </si>
  <si>
    <t>Revólver calibre 38</t>
  </si>
  <si>
    <t>Cinto com coldre e baleiro</t>
  </si>
  <si>
    <t>Munição calibre 38</t>
  </si>
  <si>
    <t>Capa de Colete Balísco com porta placa</t>
  </si>
  <si>
    <t>Placa balísca</t>
  </si>
  <si>
    <t>Lanterna epilhas, ou lanterna recarregável</t>
  </si>
  <si>
    <t>Smartphone capaz de operar aplicavos de mensagens instantâneas mulmídia com carregador e cabo de dados</t>
  </si>
  <si>
    <t>Linha telefônica com plano de dados</t>
  </si>
  <si>
    <t>UND</t>
  </si>
  <si>
    <t>TIPO DE SERVIÇO</t>
  </si>
  <si>
    <t>VALOR PROPOSTO POR EMPREGADO</t>
  </si>
  <si>
    <t>QTD. DE EMPREGADOS POR POSTO</t>
  </si>
  <si>
    <t>VALOR PROPOSTO POR POSTO</t>
  </si>
  <si>
    <t>QTD. DE POSTOS</t>
  </si>
  <si>
    <t>Valor total do serviço</t>
  </si>
  <si>
    <t xml:space="preserve"> (A)</t>
  </si>
  <si>
    <t>( C)</t>
  </si>
  <si>
    <t>(D) = (B x C)</t>
  </si>
  <si>
    <t>(E)</t>
  </si>
  <si>
    <t>(F) = (D x E)</t>
  </si>
  <si>
    <t>VALOR MENSAL</t>
  </si>
  <si>
    <t>VALOR GLOBAL PARA 12 (DOZE) MESES (I X 12)</t>
  </si>
  <si>
    <t>50520.000019/2021-98</t>
  </si>
  <si>
    <t>Porto Alegre/RS</t>
  </si>
  <si>
    <t>5173-30</t>
  </si>
  <si>
    <t>Vigilante</t>
  </si>
  <si>
    <t>Adicional de periculosidade (30% sobre salario base)</t>
  </si>
  <si>
    <t>Adicional Noturno</t>
  </si>
  <si>
    <t>Hora Noturna Reduzida</t>
  </si>
  <si>
    <r>
      <t xml:space="preserve">VIGILÂNCIA ARMADA - 12 (doze) horas </t>
    </r>
    <r>
      <rPr>
        <b/>
        <sz val="9"/>
        <color theme="1"/>
        <rFont val="Ecofont Vera Sans"/>
      </rPr>
      <t>diurnas</t>
    </r>
    <r>
      <rPr>
        <sz val="9"/>
        <color theme="1"/>
        <rFont val="Ecofont Vera Sans"/>
        <family val="2"/>
      </rPr>
      <t>, de segunda-feira a domingo, envolvendo 2 (dois) vigilantes em turnos de 12 (doze) x 36 (trinta e seis) horas.</t>
    </r>
  </si>
  <si>
    <r>
      <t xml:space="preserve">VIGILÂNCIA ARMADA - 12 (doze) horas </t>
    </r>
    <r>
      <rPr>
        <b/>
        <sz val="9"/>
        <color theme="1"/>
        <rFont val="Ecofont Vera Sans"/>
      </rPr>
      <t>noturnas</t>
    </r>
    <r>
      <rPr>
        <sz val="9"/>
        <color theme="1"/>
        <rFont val="Ecofont Vera Sans"/>
        <family val="2"/>
      </rPr>
      <t>, de segunda-feira a domingo, envolvendo 2 (dois) vigilantes em turnos de 12 (doze) x 36 (trinta e seis) horas.</t>
    </r>
  </si>
  <si>
    <t>Submódulo 4.2 – Substituto na Intrajornada (Redação dada pela Instrução Normativa nº 7, de 2018)</t>
  </si>
  <si>
    <t>4.2</t>
  </si>
  <si>
    <t>Substituto na cobertura de Intervalo para repouso ou alimentação</t>
  </si>
  <si>
    <t>SUBTOTAL DO SUBMÓDULO 4.2</t>
  </si>
  <si>
    <t>TOTAL DO SUBMÓDULO 4.2</t>
  </si>
  <si>
    <r>
      <t xml:space="preserve">Transporte </t>
    </r>
    <r>
      <rPr>
        <sz val="8"/>
        <color indexed="8"/>
        <rFont val="Ecofont Vera Sans"/>
        <family val="2"/>
      </rPr>
      <t>(considerando 15 dias úteis)</t>
    </r>
  </si>
  <si>
    <t>DIURNO</t>
  </si>
  <si>
    <t>NOTURNO</t>
  </si>
  <si>
    <t>Incidência do submódulo 2.2 sobre o submódulo 4.2</t>
  </si>
  <si>
    <t>LOGOTIPO</t>
  </si>
  <si>
    <t>RAZÃO SOCIAL:</t>
  </si>
  <si>
    <t>CNPJ:</t>
  </si>
  <si>
    <t>ENDEREÇO:</t>
  </si>
  <si>
    <t>FONE:</t>
  </si>
  <si>
    <t>12</t>
  </si>
  <si>
    <t>Vigilância</t>
  </si>
  <si>
    <r>
      <t xml:space="preserve">Auxílio Alimentação </t>
    </r>
    <r>
      <rPr>
        <sz val="8"/>
        <rFont val="Ecofont Vera Sans"/>
        <family val="2"/>
      </rPr>
      <t xml:space="preserve">(Cláusula </t>
    </r>
    <r>
      <rPr>
        <sz val="8"/>
        <color rgb="FFFF0000"/>
        <rFont val="Ecofont Vera Sans"/>
      </rPr>
      <t>__</t>
    </r>
    <r>
      <rPr>
        <sz val="8"/>
        <rFont val="Ecofont Vera Sans"/>
        <family val="2"/>
      </rPr>
      <t xml:space="preserve"> da Convenção Coletiva de Trabalho) (considerando 15 dias úteis)</t>
    </r>
  </si>
  <si>
    <r>
      <t xml:space="preserve">Auxílio Saúde </t>
    </r>
    <r>
      <rPr>
        <sz val="8"/>
        <rFont val="Ecofont Vera Sans"/>
        <family val="2"/>
      </rPr>
      <t xml:space="preserve">(Cláusula </t>
    </r>
    <r>
      <rPr>
        <sz val="8"/>
        <color rgb="FFFF0000"/>
        <rFont val="Ecofont Vera Sans"/>
      </rPr>
      <t>__</t>
    </r>
    <r>
      <rPr>
        <sz val="8"/>
        <rFont val="Ecofont Vera Sans"/>
        <family val="2"/>
      </rPr>
      <t xml:space="preserve"> da Convenção Coletiva de Trabalho)</t>
    </r>
  </si>
  <si>
    <r>
      <t xml:space="preserve">Auxílio creche  </t>
    </r>
    <r>
      <rPr>
        <sz val="8"/>
        <color indexed="8"/>
        <rFont val="Ecofont Vera Sans"/>
        <family val="2"/>
      </rPr>
      <t xml:space="preserve">(Cláusula </t>
    </r>
    <r>
      <rPr>
        <sz val="8"/>
        <color rgb="FFFF0000"/>
        <rFont val="Ecofont Vera Sans"/>
      </rPr>
      <t>__</t>
    </r>
    <r>
      <rPr>
        <sz val="8"/>
        <color indexed="8"/>
        <rFont val="Ecofont Vera Sans"/>
        <family val="2"/>
      </rPr>
      <t xml:space="preserve"> da Convenção Coletiva de Trabalho)</t>
    </r>
  </si>
  <si>
    <r>
      <t xml:space="preserve">Auxílio Funeral </t>
    </r>
    <r>
      <rPr>
        <sz val="8"/>
        <color indexed="8"/>
        <rFont val="Ecofont Vera Sans"/>
        <family val="2"/>
      </rPr>
      <t xml:space="preserve">(Cláusula </t>
    </r>
    <r>
      <rPr>
        <sz val="8"/>
        <color rgb="FFFF0000"/>
        <rFont val="Ecofont Vera Sans"/>
      </rPr>
      <t>__</t>
    </r>
    <r>
      <rPr>
        <sz val="8"/>
        <color indexed="8"/>
        <rFont val="Ecofont Vera Sans"/>
        <family val="2"/>
      </rPr>
      <t xml:space="preserve"> da Convenção Coletiva de Trabalho)</t>
    </r>
  </si>
  <si>
    <r>
      <t xml:space="preserve">Outros (Especificar) </t>
    </r>
    <r>
      <rPr>
        <sz val="8"/>
        <color indexed="8"/>
        <rFont val="Ecofont Vera Sans"/>
        <family val="2"/>
      </rPr>
      <t xml:space="preserve">(Cláusula </t>
    </r>
    <r>
      <rPr>
        <sz val="8"/>
        <color rgb="FFFF0000"/>
        <rFont val="Ecofont Vera Sans"/>
      </rPr>
      <t>__</t>
    </r>
    <r>
      <rPr>
        <sz val="8"/>
        <color indexed="8"/>
        <rFont val="Ecofont Vera Sans"/>
        <family val="2"/>
      </rPr>
      <t xml:space="preserve"> da Convenção Coletiva de Trabalho)</t>
    </r>
  </si>
  <si>
    <t>11/2021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</si>
</sst>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%"/>
    <numFmt numFmtId="165" formatCode="#,##0_ ;\-#,##0\ "/>
    <numFmt numFmtId="166" formatCode="_-&quot;R$&quot;* #,##0.00_-;\-&quot;R$&quot;* #,##0.00_-;_-&quot;R$&quot;* &quot;-&quot;??_-;_-@_-"/>
  </numFmts>
  <fonts count="25">
    <font>
      <sz val="11"/>
      <color theme="1"/>
      <name val="Calibri"/>
      <family val="2"/>
      <scheme val="minor"/>
    </font>
    <font>
      <sz val="10"/>
      <color indexed="8"/>
      <name val="Ecofont Vera Sans"/>
      <family val="2"/>
    </font>
    <font>
      <strike/>
      <sz val="10"/>
      <color indexed="8"/>
      <name val="Ecofont Vera Sans"/>
      <family val="2"/>
    </font>
    <font>
      <b/>
      <sz val="10"/>
      <name val="Ecofont Vera Sans"/>
      <family val="2"/>
    </font>
    <font>
      <sz val="10"/>
      <name val="Ecofont Vera Sans"/>
      <family val="2"/>
    </font>
    <font>
      <sz val="8"/>
      <color indexed="8"/>
      <name val="Ecofont Vera Sans"/>
      <family val="2"/>
    </font>
    <font>
      <sz val="9"/>
      <color indexed="8"/>
      <name val="Ecofont Vera Sans"/>
      <family val="2"/>
    </font>
    <font>
      <b/>
      <sz val="9"/>
      <color indexed="8"/>
      <name val="Ecofont Vera Sans"/>
      <family val="2"/>
    </font>
    <font>
      <b/>
      <sz val="10"/>
      <color indexed="8"/>
      <name val="Ecofont Vera Sans"/>
      <family val="2"/>
    </font>
    <font>
      <sz val="10"/>
      <color indexed="8"/>
      <name val="Ecofont Vera Sans"/>
      <family val="2"/>
    </font>
    <font>
      <sz val="8"/>
      <name val="Ecofont Vera Sans"/>
      <family val="2"/>
    </font>
    <font>
      <sz val="9"/>
      <color indexed="10"/>
      <name val="Ecofont Vera Sans"/>
      <family val="2"/>
    </font>
    <font>
      <sz val="11"/>
      <color theme="1"/>
      <name val="Calibri"/>
      <family val="2"/>
      <scheme val="minor"/>
    </font>
    <font>
      <sz val="10"/>
      <color theme="1"/>
      <name val="Ecofont Vera Sans"/>
      <family val="2"/>
    </font>
    <font>
      <b/>
      <sz val="10"/>
      <color theme="1"/>
      <name val="Ecofont Vera Sans"/>
      <family val="2"/>
    </font>
    <font>
      <sz val="9"/>
      <color theme="1"/>
      <name val="Ecofont Vera Sans"/>
      <family val="2"/>
    </font>
    <font>
      <sz val="8"/>
      <color theme="1"/>
      <name val="Ecofont Vera Sans"/>
      <family val="2"/>
    </font>
    <font>
      <sz val="10"/>
      <color theme="1"/>
      <name val="Times New Roman"/>
      <family val="1"/>
    </font>
    <font>
      <b/>
      <sz val="9"/>
      <color theme="1"/>
      <name val="Ecofont Vera Sans"/>
      <family val="2"/>
    </font>
    <font>
      <b/>
      <sz val="8"/>
      <color theme="1"/>
      <name val="Ecofont Vera Sans"/>
      <family val="2"/>
    </font>
    <font>
      <b/>
      <sz val="9"/>
      <color theme="1"/>
      <name val="Ecofont Vera Sans"/>
    </font>
    <font>
      <b/>
      <sz val="10"/>
      <color theme="1"/>
      <name val="Ecofont Vera Sans"/>
    </font>
    <font>
      <b/>
      <i/>
      <sz val="9"/>
      <color theme="1"/>
      <name val="Ecofont Vera Sans"/>
      <family val="2"/>
    </font>
    <font>
      <sz val="11"/>
      <name val="Calibri"/>
      <family val="2"/>
      <scheme val="minor"/>
    </font>
    <font>
      <sz val="8"/>
      <color rgb="FFFF0000"/>
      <name val="Ecofont Vera Sans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9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273">
    <xf numFmtId="0" fontId="0" fillId="0" borderId="0" xfId="0"/>
    <xf numFmtId="44" fontId="13" fillId="0" borderId="1" xfId="1" applyFont="1" applyBorder="1" applyAlignment="1" applyProtection="1">
      <alignment horizontal="center" wrapText="1"/>
      <protection locked="0"/>
    </xf>
    <xf numFmtId="0" fontId="13" fillId="2" borderId="1" xfId="0" applyFont="1" applyFill="1" applyBorder="1" applyAlignment="1" applyProtection="1">
      <alignment wrapText="1"/>
      <protection hidden="1"/>
    </xf>
    <xf numFmtId="0" fontId="14" fillId="2" borderId="1" xfId="0" applyFont="1" applyFill="1" applyBorder="1" applyAlignment="1" applyProtection="1">
      <alignment horizontal="center" vertical="top" wrapText="1"/>
      <protection hidden="1"/>
    </xf>
    <xf numFmtId="0" fontId="15" fillId="0" borderId="0" xfId="0" applyFont="1" applyProtection="1">
      <protection hidden="1"/>
    </xf>
    <xf numFmtId="44" fontId="13" fillId="3" borderId="1" xfId="1" applyFont="1" applyFill="1" applyBorder="1" applyAlignment="1" applyProtection="1">
      <alignment horizontal="center" vertical="center" wrapText="1"/>
      <protection hidden="1"/>
    </xf>
    <xf numFmtId="44" fontId="14" fillId="0" borderId="1" xfId="0" applyNumberFormat="1" applyFont="1" applyBorder="1" applyAlignment="1" applyProtection="1">
      <alignment horizontal="center" vertical="center" wrapText="1"/>
      <protection hidden="1"/>
    </xf>
    <xf numFmtId="44" fontId="13" fillId="0" borderId="1" xfId="1" applyFont="1" applyBorder="1" applyAlignment="1" applyProtection="1">
      <alignment horizontal="center" vertical="center" wrapText="1"/>
      <protection hidden="1"/>
    </xf>
    <xf numFmtId="44" fontId="16" fillId="0" borderId="1" xfId="0" applyNumberFormat="1" applyFont="1" applyBorder="1" applyAlignment="1" applyProtection="1">
      <alignment horizontal="center" vertical="center" wrapText="1"/>
      <protection hidden="1"/>
    </xf>
    <xf numFmtId="0" fontId="15" fillId="0" borderId="0" xfId="0" applyFont="1" applyProtection="1">
      <protection locked="0"/>
    </xf>
    <xf numFmtId="0" fontId="13" fillId="0" borderId="0" xfId="0" applyFont="1" applyBorder="1" applyAlignment="1" applyProtection="1">
      <alignment horizontal="center" vertical="center" wrapText="1"/>
      <protection hidden="1"/>
    </xf>
    <xf numFmtId="0" fontId="14" fillId="4" borderId="1" xfId="0" applyFont="1" applyFill="1" applyBorder="1" applyAlignment="1" applyProtection="1">
      <alignment horizontal="center" wrapText="1"/>
      <protection hidden="1"/>
    </xf>
    <xf numFmtId="0" fontId="13" fillId="0" borderId="1" xfId="0" applyFont="1" applyBorder="1" applyAlignment="1" applyProtection="1">
      <alignment horizontal="center" wrapText="1"/>
      <protection hidden="1"/>
    </xf>
    <xf numFmtId="44" fontId="14" fillId="2" borderId="1" xfId="1" applyFont="1" applyFill="1" applyBorder="1" applyAlignment="1" applyProtection="1">
      <alignment horizontal="center" wrapText="1"/>
      <protection hidden="1"/>
    </xf>
    <xf numFmtId="0" fontId="13" fillId="0" borderId="1" xfId="0" applyFont="1" applyBorder="1" applyAlignment="1" applyProtection="1">
      <alignment wrapText="1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4" fillId="0" borderId="1" xfId="0" applyFont="1" applyFill="1" applyBorder="1" applyAlignment="1" applyProtection="1">
      <alignment horizontal="center" wrapText="1"/>
      <protection hidden="1"/>
    </xf>
    <xf numFmtId="0" fontId="4" fillId="0" borderId="1" xfId="0" applyFont="1" applyFill="1" applyBorder="1" applyAlignment="1" applyProtection="1">
      <alignment vertical="top" wrapText="1"/>
      <protection hidden="1"/>
    </xf>
    <xf numFmtId="10" fontId="4" fillId="0" borderId="1" xfId="2" applyNumberFormat="1" applyFont="1" applyFill="1" applyBorder="1" applyAlignment="1" applyProtection="1">
      <alignment horizontal="center" wrapText="1"/>
      <protection hidden="1"/>
    </xf>
    <xf numFmtId="44" fontId="4" fillId="0" borderId="1" xfId="1" applyFont="1" applyFill="1" applyBorder="1" applyAlignment="1" applyProtection="1">
      <alignment horizontal="center" wrapText="1"/>
      <protection hidden="1"/>
    </xf>
    <xf numFmtId="10" fontId="3" fillId="2" borderId="1" xfId="2" applyNumberFormat="1" applyFont="1" applyFill="1" applyBorder="1" applyAlignment="1" applyProtection="1">
      <alignment horizontal="center" wrapText="1"/>
      <protection hidden="1"/>
    </xf>
    <xf numFmtId="44" fontId="3" fillId="2" borderId="1" xfId="1" applyFont="1" applyFill="1" applyBorder="1" applyAlignment="1" applyProtection="1">
      <alignment horizontal="center" wrapText="1"/>
      <protection hidden="1"/>
    </xf>
    <xf numFmtId="0" fontId="14" fillId="2" borderId="1" xfId="0" applyFont="1" applyFill="1" applyBorder="1" applyAlignment="1" applyProtection="1">
      <alignment horizontal="center" wrapText="1"/>
      <protection hidden="1"/>
    </xf>
    <xf numFmtId="0" fontId="4" fillId="3" borderId="1" xfId="0" applyFont="1" applyFill="1" applyBorder="1" applyAlignment="1" applyProtection="1">
      <alignment horizontal="center" wrapText="1"/>
      <protection hidden="1"/>
    </xf>
    <xf numFmtId="0" fontId="4" fillId="3" borderId="1" xfId="0" applyFont="1" applyFill="1" applyBorder="1" applyAlignment="1" applyProtection="1">
      <alignment vertical="top" wrapText="1"/>
      <protection hidden="1"/>
    </xf>
    <xf numFmtId="10" fontId="4" fillId="3" borderId="1" xfId="2" applyNumberFormat="1" applyFont="1" applyFill="1" applyBorder="1" applyAlignment="1" applyProtection="1">
      <alignment horizontal="center" vertical="top" wrapText="1"/>
      <protection hidden="1"/>
    </xf>
    <xf numFmtId="44" fontId="4" fillId="3" borderId="1" xfId="1" applyFont="1" applyFill="1" applyBorder="1" applyAlignment="1" applyProtection="1">
      <alignment horizontal="center" vertical="top" wrapText="1"/>
      <protection hidden="1"/>
    </xf>
    <xf numFmtId="10" fontId="14" fillId="2" borderId="1" xfId="1" applyNumberFormat="1" applyFont="1" applyFill="1" applyBorder="1" applyAlignment="1" applyProtection="1">
      <alignment horizontal="center" vertical="top" wrapText="1"/>
      <protection hidden="1"/>
    </xf>
    <xf numFmtId="44" fontId="14" fillId="2" borderId="1" xfId="1" applyFont="1" applyFill="1" applyBorder="1" applyAlignment="1" applyProtection="1">
      <alignment horizontal="center" vertical="top" wrapText="1"/>
      <protection hidden="1"/>
    </xf>
    <xf numFmtId="0" fontId="13" fillId="3" borderId="1" xfId="0" applyFont="1" applyFill="1" applyBorder="1" applyAlignment="1" applyProtection="1">
      <alignment horizontal="center" wrapText="1"/>
      <protection hidden="1"/>
    </xf>
    <xf numFmtId="0" fontId="13" fillId="3" borderId="1" xfId="0" applyFont="1" applyFill="1" applyBorder="1" applyAlignment="1" applyProtection="1">
      <alignment vertical="top" wrapText="1"/>
      <protection hidden="1"/>
    </xf>
    <xf numFmtId="44" fontId="13" fillId="3" borderId="1" xfId="1" applyFont="1" applyFill="1" applyBorder="1" applyAlignment="1" applyProtection="1">
      <alignment horizontal="center" wrapText="1"/>
      <protection hidden="1"/>
    </xf>
    <xf numFmtId="164" fontId="14" fillId="2" borderId="1" xfId="2" applyNumberFormat="1" applyFont="1" applyFill="1" applyBorder="1" applyAlignment="1" applyProtection="1">
      <alignment horizontal="center" wrapText="1"/>
      <protection hidden="1"/>
    </xf>
    <xf numFmtId="10" fontId="14" fillId="2" borderId="1" xfId="2" applyNumberFormat="1" applyFont="1" applyFill="1" applyBorder="1" applyAlignment="1" applyProtection="1">
      <alignment horizontal="center" wrapText="1"/>
      <protection hidden="1"/>
    </xf>
    <xf numFmtId="0" fontId="13" fillId="3" borderId="1" xfId="0" applyFont="1" applyFill="1" applyBorder="1" applyAlignment="1" applyProtection="1">
      <alignment horizontal="center" vertical="top" wrapText="1"/>
      <protection hidden="1"/>
    </xf>
    <xf numFmtId="10" fontId="13" fillId="3" borderId="1" xfId="1" applyNumberFormat="1" applyFont="1" applyFill="1" applyBorder="1" applyAlignment="1" applyProtection="1">
      <alignment horizontal="center" wrapText="1"/>
      <protection hidden="1"/>
    </xf>
    <xf numFmtId="10" fontId="14" fillId="2" borderId="1" xfId="1" applyNumberFormat="1" applyFont="1" applyFill="1" applyBorder="1" applyAlignment="1" applyProtection="1">
      <alignment horizontal="center" wrapText="1"/>
      <protection hidden="1"/>
    </xf>
    <xf numFmtId="0" fontId="15" fillId="0" borderId="0" xfId="0" applyFont="1" applyAlignment="1" applyProtection="1">
      <protection hidden="1"/>
    </xf>
    <xf numFmtId="0" fontId="13" fillId="0" borderId="1" xfId="0" applyFont="1" applyBorder="1" applyAlignment="1" applyProtection="1">
      <alignment vertical="top" wrapText="1"/>
      <protection hidden="1"/>
    </xf>
    <xf numFmtId="44" fontId="14" fillId="0" borderId="1" xfId="1" applyFont="1" applyBorder="1" applyAlignment="1" applyProtection="1">
      <alignment horizontal="center" vertical="center" wrapText="1"/>
      <protection hidden="1"/>
    </xf>
    <xf numFmtId="44" fontId="15" fillId="0" borderId="0" xfId="0" applyNumberFormat="1" applyFont="1" applyProtection="1">
      <protection hidden="1"/>
    </xf>
    <xf numFmtId="0" fontId="15" fillId="0" borderId="0" xfId="0" applyFont="1" applyBorder="1" applyProtection="1">
      <protection hidden="1"/>
    </xf>
    <xf numFmtId="10" fontId="4" fillId="0" borderId="1" xfId="2" applyNumberFormat="1" applyFont="1" applyFill="1" applyBorder="1" applyAlignment="1" applyProtection="1">
      <alignment horizontal="center" wrapText="1"/>
      <protection locked="0"/>
    </xf>
    <xf numFmtId="165" fontId="16" fillId="0" borderId="1" xfId="3" applyNumberFormat="1" applyFont="1" applyBorder="1" applyAlignment="1" applyProtection="1">
      <alignment horizontal="center" vertical="center" wrapText="1"/>
      <protection hidden="1"/>
    </xf>
    <xf numFmtId="44" fontId="18" fillId="0" borderId="1" xfId="0" applyNumberFormat="1" applyFont="1" applyBorder="1" applyAlignment="1" applyProtection="1">
      <alignment horizontal="center" vertical="center" wrapText="1"/>
      <protection hidden="1"/>
    </xf>
    <xf numFmtId="0" fontId="14" fillId="0" borderId="3" xfId="0" applyFont="1" applyBorder="1" applyAlignment="1" applyProtection="1">
      <alignment horizontal="center"/>
      <protection hidden="1"/>
    </xf>
    <xf numFmtId="0" fontId="14" fillId="0" borderId="0" xfId="0" applyFont="1" applyBorder="1" applyAlignment="1" applyProtection="1">
      <alignment horizontal="center"/>
      <protection hidden="1"/>
    </xf>
    <xf numFmtId="0" fontId="13" fillId="3" borderId="1" xfId="0" applyFont="1" applyFill="1" applyBorder="1" applyAlignment="1" applyProtection="1">
      <alignment horizontal="center" wrapText="1"/>
      <protection hidden="1"/>
    </xf>
    <xf numFmtId="0" fontId="14" fillId="2" borderId="1" xfId="0" applyFont="1" applyFill="1" applyBorder="1" applyAlignment="1" applyProtection="1">
      <alignment horizontal="center" wrapText="1"/>
      <protection hidden="1"/>
    </xf>
    <xf numFmtId="0" fontId="15" fillId="0" borderId="3" xfId="0" applyFont="1" applyBorder="1" applyAlignment="1" applyProtection="1">
      <alignment horizontal="center"/>
      <protection hidden="1"/>
    </xf>
    <xf numFmtId="0" fontId="15" fillId="0" borderId="0" xfId="0" applyFont="1" applyBorder="1" applyAlignment="1" applyProtection="1">
      <alignment horizontal="center"/>
      <protection hidden="1"/>
    </xf>
    <xf numFmtId="0" fontId="15" fillId="0" borderId="4" xfId="0" applyFont="1" applyBorder="1" applyProtection="1">
      <protection hidden="1"/>
    </xf>
    <xf numFmtId="0" fontId="13" fillId="3" borderId="1" xfId="0" applyFont="1" applyFill="1" applyBorder="1" applyAlignment="1" applyProtection="1">
      <alignment horizontal="center" wrapText="1"/>
      <protection hidden="1"/>
    </xf>
    <xf numFmtId="0" fontId="14" fillId="0" borderId="3" xfId="0" applyFont="1" applyBorder="1" applyAlignment="1" applyProtection="1">
      <alignment horizontal="center"/>
      <protection hidden="1"/>
    </xf>
    <xf numFmtId="0" fontId="14" fillId="0" borderId="0" xfId="0" applyFont="1" applyBorder="1" applyAlignment="1" applyProtection="1">
      <alignment horizontal="center"/>
      <protection hidden="1"/>
    </xf>
    <xf numFmtId="0" fontId="14" fillId="0" borderId="3" xfId="0" applyFont="1" applyBorder="1" applyAlignment="1" applyProtection="1">
      <alignment horizontal="center" wrapText="1"/>
      <protection hidden="1"/>
    </xf>
    <xf numFmtId="0" fontId="14" fillId="0" borderId="0" xfId="0" applyFont="1" applyBorder="1" applyAlignment="1" applyProtection="1">
      <alignment horizontal="center" wrapText="1"/>
      <protection hidden="1"/>
    </xf>
    <xf numFmtId="0" fontId="13" fillId="3" borderId="0" xfId="0" applyFont="1" applyFill="1" applyProtection="1">
      <protection locked="0"/>
    </xf>
    <xf numFmtId="0" fontId="15" fillId="3" borderId="0" xfId="0" applyFont="1" applyFill="1" applyProtection="1">
      <protection locked="0"/>
    </xf>
    <xf numFmtId="0" fontId="14" fillId="3" borderId="0" xfId="0" applyFont="1" applyFill="1" applyBorder="1" applyAlignment="1" applyProtection="1">
      <alignment horizontal="center" vertical="center"/>
      <protection hidden="1"/>
    </xf>
    <xf numFmtId="0" fontId="14" fillId="5" borderId="1" xfId="0" applyFont="1" applyFill="1" applyBorder="1" applyAlignment="1" applyProtection="1">
      <alignment horizontal="center" vertical="center" wrapText="1"/>
      <protection hidden="1"/>
    </xf>
    <xf numFmtId="0" fontId="9" fillId="3" borderId="5" xfId="0" applyFont="1" applyFill="1" applyBorder="1" applyAlignment="1"/>
    <xf numFmtId="10" fontId="14" fillId="3" borderId="1" xfId="2" applyNumberFormat="1" applyFont="1" applyFill="1" applyBorder="1" applyAlignment="1" applyProtection="1">
      <alignment horizontal="center" wrapText="1"/>
      <protection hidden="1"/>
    </xf>
    <xf numFmtId="0" fontId="13" fillId="6" borderId="1" xfId="0" applyFont="1" applyFill="1" applyBorder="1" applyAlignment="1" applyProtection="1">
      <alignment horizontal="center" vertical="center" wrapText="1"/>
      <protection hidden="1"/>
    </xf>
    <xf numFmtId="0" fontId="15" fillId="3" borderId="4" xfId="0" applyFont="1" applyFill="1" applyBorder="1" applyProtection="1">
      <protection locked="0"/>
    </xf>
    <xf numFmtId="0" fontId="15" fillId="3" borderId="6" xfId="0" applyFont="1" applyFill="1" applyBorder="1" applyProtection="1">
      <protection locked="0"/>
    </xf>
    <xf numFmtId="0" fontId="15" fillId="3" borderId="0" xfId="0" applyFont="1" applyFill="1" applyBorder="1" applyProtection="1">
      <protection locked="0"/>
    </xf>
    <xf numFmtId="0" fontId="15" fillId="3" borderId="7" xfId="0" applyFont="1" applyFill="1" applyBorder="1" applyProtection="1">
      <protection locked="0"/>
    </xf>
    <xf numFmtId="0" fontId="15" fillId="0" borderId="4" xfId="0" applyFont="1" applyBorder="1" applyProtection="1">
      <protection locked="0"/>
    </xf>
    <xf numFmtId="0" fontId="15" fillId="0" borderId="6" xfId="0" applyFont="1" applyBorder="1" applyProtection="1">
      <protection locked="0"/>
    </xf>
    <xf numFmtId="0" fontId="15" fillId="0" borderId="0" xfId="0" applyFont="1" applyBorder="1" applyProtection="1">
      <protection locked="0"/>
    </xf>
    <xf numFmtId="0" fontId="15" fillId="0" borderId="7" xfId="0" applyFont="1" applyBorder="1" applyProtection="1">
      <protection locked="0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vertical="center" wrapText="1"/>
      <protection hidden="1"/>
    </xf>
    <xf numFmtId="0" fontId="15" fillId="0" borderId="0" xfId="0" applyFont="1" applyProtection="1">
      <protection hidden="1"/>
    </xf>
    <xf numFmtId="0" fontId="13" fillId="0" borderId="1" xfId="0" applyFont="1" applyBorder="1" applyAlignment="1" applyProtection="1">
      <alignment vertical="center" wrapText="1"/>
      <protection hidden="1"/>
    </xf>
    <xf numFmtId="44" fontId="15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vertical="center" wrapText="1"/>
      <protection hidden="1"/>
    </xf>
    <xf numFmtId="0" fontId="13" fillId="0" borderId="1" xfId="0" applyFont="1" applyBorder="1" applyAlignment="1" applyProtection="1">
      <alignment vertical="center" wrapText="1"/>
      <protection hidden="1"/>
    </xf>
    <xf numFmtId="0" fontId="15" fillId="0" borderId="0" xfId="0" applyFont="1" applyProtection="1">
      <protection hidden="1"/>
    </xf>
    <xf numFmtId="0" fontId="15" fillId="0" borderId="0" xfId="0" applyFont="1" applyAlignment="1" applyProtection="1">
      <alignment vertical="center" wrapText="1"/>
      <protection hidden="1"/>
    </xf>
    <xf numFmtId="0" fontId="19" fillId="0" borderId="1" xfId="0" applyFont="1" applyBorder="1" applyAlignment="1" applyProtection="1">
      <alignment horizontal="center" vertical="center" wrapText="1"/>
      <protection hidden="1"/>
    </xf>
    <xf numFmtId="0" fontId="19" fillId="0" borderId="2" xfId="0" applyFont="1" applyBorder="1" applyAlignment="1" applyProtection="1">
      <alignment horizontal="center" vertical="center" wrapText="1"/>
      <protection hidden="1"/>
    </xf>
    <xf numFmtId="0" fontId="19" fillId="0" borderId="6" xfId="0" applyFont="1" applyBorder="1" applyAlignment="1" applyProtection="1">
      <alignment horizontal="center" vertical="center" wrapText="1"/>
      <protection hidden="1"/>
    </xf>
    <xf numFmtId="0" fontId="16" fillId="0" borderId="13" xfId="0" applyFont="1" applyBorder="1" applyAlignment="1">
      <alignment horizontal="center" vertical="center" wrapText="1"/>
    </xf>
    <xf numFmtId="44" fontId="19" fillId="0" borderId="10" xfId="0" applyNumberFormat="1" applyFont="1" applyBorder="1" applyAlignment="1" applyProtection="1">
      <alignment horizontal="center" vertical="center" wrapText="1"/>
      <protection hidden="1"/>
    </xf>
    <xf numFmtId="0" fontId="15" fillId="0" borderId="0" xfId="0" applyFont="1" applyAlignment="1" applyProtection="1">
      <alignment horizontal="center" vertical="center" wrapText="1"/>
      <protection hidden="1"/>
    </xf>
    <xf numFmtId="0" fontId="13" fillId="0" borderId="0" xfId="0" applyFont="1" applyProtection="1">
      <protection locked="0"/>
    </xf>
    <xf numFmtId="0" fontId="13" fillId="3" borderId="1" xfId="0" applyFont="1" applyFill="1" applyBorder="1" applyAlignment="1" applyProtection="1">
      <alignment horizontal="center" vertical="center" wrapText="1"/>
      <protection hidden="1"/>
    </xf>
    <xf numFmtId="10" fontId="13" fillId="3" borderId="1" xfId="2" applyNumberFormat="1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Protection="1">
      <protection hidden="1"/>
    </xf>
    <xf numFmtId="0" fontId="13" fillId="3" borderId="1" xfId="0" applyFont="1" applyFill="1" applyBorder="1" applyAlignment="1" applyProtection="1">
      <alignment vertical="center" wrapText="1"/>
      <protection hidden="1"/>
    </xf>
    <xf numFmtId="164" fontId="13" fillId="3" borderId="1" xfId="2" applyNumberFormat="1" applyFont="1" applyFill="1" applyBorder="1" applyAlignment="1" applyProtection="1">
      <alignment horizontal="center" vertical="center" wrapText="1"/>
      <protection locked="0"/>
    </xf>
    <xf numFmtId="10" fontId="13" fillId="3" borderId="1" xfId="2" applyNumberFormat="1" applyFont="1" applyFill="1" applyBorder="1" applyAlignment="1" applyProtection="1">
      <alignment horizontal="center" vertical="center" wrapText="1"/>
      <protection locked="0"/>
    </xf>
    <xf numFmtId="0" fontId="14" fillId="5" borderId="1" xfId="0" applyFont="1" applyFill="1" applyBorder="1" applyAlignment="1" applyProtection="1">
      <alignment horizontal="center" vertical="center" wrapText="1"/>
      <protection hidden="1"/>
    </xf>
    <xf numFmtId="0" fontId="14" fillId="3" borderId="0" xfId="0" applyFont="1" applyFill="1" applyBorder="1" applyAlignment="1" applyProtection="1">
      <alignment horizontal="center" vertical="center"/>
      <protection hidden="1"/>
    </xf>
    <xf numFmtId="0" fontId="14" fillId="2" borderId="1" xfId="0" applyFont="1" applyFill="1" applyBorder="1" applyAlignment="1" applyProtection="1">
      <alignment horizontal="center" vertical="top" wrapText="1"/>
      <protection hidden="1"/>
    </xf>
    <xf numFmtId="0" fontId="14" fillId="0" borderId="3" xfId="0" applyFont="1" applyBorder="1" applyAlignment="1" applyProtection="1">
      <alignment horizontal="center" wrapText="1"/>
      <protection hidden="1"/>
    </xf>
    <xf numFmtId="0" fontId="14" fillId="0" borderId="0" xfId="0" applyFont="1" applyBorder="1" applyAlignment="1" applyProtection="1">
      <alignment horizontal="center" wrapText="1"/>
      <protection hidden="1"/>
    </xf>
    <xf numFmtId="0" fontId="14" fillId="2" borderId="1" xfId="0" applyFont="1" applyFill="1" applyBorder="1" applyAlignment="1" applyProtection="1">
      <alignment horizontal="center" wrapText="1"/>
      <protection hidden="1"/>
    </xf>
    <xf numFmtId="0" fontId="13" fillId="3" borderId="1" xfId="0" applyFont="1" applyFill="1" applyBorder="1" applyAlignment="1" applyProtection="1">
      <alignment horizontal="center" wrapText="1"/>
      <protection hidden="1"/>
    </xf>
    <xf numFmtId="0" fontId="14" fillId="0" borderId="3" xfId="0" applyFont="1" applyBorder="1" applyAlignment="1" applyProtection="1">
      <alignment horizontal="center"/>
      <protection hidden="1"/>
    </xf>
    <xf numFmtId="0" fontId="14" fillId="0" borderId="0" xfId="0" applyFont="1" applyBorder="1" applyAlignment="1" applyProtection="1">
      <alignment horizontal="center"/>
      <protection hidden="1"/>
    </xf>
    <xf numFmtId="0" fontId="14" fillId="4" borderId="1" xfId="0" applyFont="1" applyFill="1" applyBorder="1" applyAlignment="1" applyProtection="1">
      <alignment horizontal="center" wrapText="1"/>
      <protection hidden="1"/>
    </xf>
    <xf numFmtId="0" fontId="15" fillId="0" borderId="1" xfId="0" applyFont="1" applyBorder="1" applyAlignment="1">
      <alignment horizontal="center" vertical="center" wrapText="1"/>
    </xf>
    <xf numFmtId="44" fontId="15" fillId="0" borderId="1" xfId="0" applyNumberFormat="1" applyFont="1" applyBorder="1" applyAlignment="1">
      <alignment horizontal="center" vertical="center" wrapText="1"/>
    </xf>
    <xf numFmtId="0" fontId="23" fillId="7" borderId="1" xfId="0" applyFont="1" applyFill="1" applyBorder="1"/>
    <xf numFmtId="0" fontId="23" fillId="3" borderId="1" xfId="0" applyFont="1" applyFill="1" applyBorder="1"/>
    <xf numFmtId="0" fontId="15" fillId="3" borderId="4" xfId="0" applyFont="1" applyFill="1" applyBorder="1" applyAlignment="1" applyProtection="1">
      <alignment horizontal="center" vertical="center"/>
      <protection locked="0"/>
    </xf>
    <xf numFmtId="0" fontId="15" fillId="3" borderId="0" xfId="0" applyFont="1" applyFill="1" applyBorder="1" applyAlignment="1" applyProtection="1">
      <alignment horizontal="center" vertical="center"/>
      <protection locked="0"/>
    </xf>
    <xf numFmtId="0" fontId="15" fillId="3" borderId="0" xfId="0" applyFont="1" applyFill="1" applyAlignment="1" applyProtection="1">
      <alignment horizontal="center" vertical="center"/>
      <protection locked="0"/>
    </xf>
    <xf numFmtId="0" fontId="23" fillId="7" borderId="1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15" fillId="0" borderId="0" xfId="0" applyFont="1" applyAlignment="1" applyProtection="1">
      <alignment horizontal="center" vertical="center"/>
      <protection hidden="1"/>
    </xf>
    <xf numFmtId="0" fontId="13" fillId="0" borderId="4" xfId="0" applyFont="1" applyBorder="1" applyProtection="1">
      <protection locked="0"/>
    </xf>
    <xf numFmtId="0" fontId="13" fillId="0" borderId="6" xfId="0" applyFont="1" applyBorder="1" applyProtection="1">
      <protection locked="0"/>
    </xf>
    <xf numFmtId="0" fontId="13" fillId="0" borderId="7" xfId="0" applyFont="1" applyBorder="1" applyProtection="1">
      <protection locked="0"/>
    </xf>
    <xf numFmtId="0" fontId="14" fillId="0" borderId="1" xfId="0" applyFont="1" applyBorder="1" applyAlignment="1">
      <alignment horizontal="center" vertical="center"/>
    </xf>
    <xf numFmtId="44" fontId="15" fillId="0" borderId="1" xfId="1" applyFont="1" applyBorder="1" applyAlignment="1">
      <alignment horizontal="center" vertical="center" wrapText="1"/>
    </xf>
    <xf numFmtId="166" fontId="15" fillId="0" borderId="1" xfId="0" applyNumberFormat="1" applyFont="1" applyBorder="1" applyAlignment="1">
      <alignment horizontal="center" vertical="center" wrapText="1"/>
    </xf>
    <xf numFmtId="166" fontId="15" fillId="0" borderId="1" xfId="0" applyNumberFormat="1" applyFont="1" applyBorder="1" applyAlignment="1">
      <alignment horizontal="center" vertical="center"/>
    </xf>
    <xf numFmtId="165" fontId="15" fillId="0" borderId="1" xfId="3" applyNumberFormat="1" applyFont="1" applyBorder="1" applyAlignment="1">
      <alignment horizontal="center" vertical="center" wrapText="1"/>
    </xf>
    <xf numFmtId="166" fontId="14" fillId="0" borderId="1" xfId="0" applyNumberFormat="1" applyFont="1" applyBorder="1"/>
    <xf numFmtId="44" fontId="13" fillId="3" borderId="1" xfId="1" applyFont="1" applyFill="1" applyBorder="1" applyAlignment="1" applyProtection="1">
      <alignment horizontal="center" wrapText="1"/>
      <protection locked="0"/>
    </xf>
    <xf numFmtId="0" fontId="15" fillId="0" borderId="0" xfId="0" applyFont="1" applyProtection="1">
      <protection hidden="1"/>
    </xf>
    <xf numFmtId="0" fontId="14" fillId="2" borderId="1" xfId="0" applyFont="1" applyFill="1" applyBorder="1" applyAlignment="1" applyProtection="1">
      <alignment horizontal="center" wrapText="1"/>
      <protection hidden="1"/>
    </xf>
    <xf numFmtId="0" fontId="4" fillId="3" borderId="1" xfId="0" applyFont="1" applyFill="1" applyBorder="1" applyAlignment="1" applyProtection="1">
      <alignment vertical="top" wrapText="1"/>
      <protection hidden="1"/>
    </xf>
    <xf numFmtId="0" fontId="13" fillId="3" borderId="1" xfId="0" applyFont="1" applyFill="1" applyBorder="1" applyAlignment="1" applyProtection="1">
      <alignment horizontal="center" wrapText="1"/>
      <protection hidden="1"/>
    </xf>
    <xf numFmtId="0" fontId="13" fillId="3" borderId="1" xfId="0" applyFont="1" applyFill="1" applyBorder="1" applyAlignment="1" applyProtection="1">
      <alignment vertical="top" wrapText="1"/>
      <protection hidden="1"/>
    </xf>
    <xf numFmtId="10" fontId="14" fillId="2" borderId="1" xfId="2" applyNumberFormat="1" applyFont="1" applyFill="1" applyBorder="1" applyAlignment="1" applyProtection="1">
      <alignment horizontal="center" wrapText="1"/>
      <protection hidden="1"/>
    </xf>
    <xf numFmtId="0" fontId="14" fillId="0" borderId="3" xfId="0" applyFont="1" applyBorder="1" applyAlignment="1" applyProtection="1">
      <alignment horizontal="center"/>
      <protection hidden="1"/>
    </xf>
    <xf numFmtId="0" fontId="14" fillId="0" borderId="0" xfId="0" applyFont="1" applyBorder="1" applyAlignment="1" applyProtection="1">
      <alignment horizontal="center"/>
      <protection hidden="1"/>
    </xf>
    <xf numFmtId="0" fontId="13" fillId="3" borderId="1" xfId="0" applyFont="1" applyFill="1" applyBorder="1" applyAlignment="1" applyProtection="1">
      <alignment horizontal="center" vertical="center" wrapText="1"/>
      <protection hidden="1"/>
    </xf>
    <xf numFmtId="10" fontId="13" fillId="3" borderId="1" xfId="2" applyNumberFormat="1" applyFont="1" applyFill="1" applyBorder="1" applyAlignment="1" applyProtection="1">
      <alignment horizontal="center" vertical="center" wrapText="1"/>
      <protection hidden="1"/>
    </xf>
    <xf numFmtId="0" fontId="13" fillId="3" borderId="1" xfId="0" applyFont="1" applyFill="1" applyBorder="1" applyAlignment="1" applyProtection="1">
      <alignment vertical="center" wrapText="1"/>
      <protection hidden="1"/>
    </xf>
    <xf numFmtId="44" fontId="14" fillId="2" borderId="1" xfId="1" applyFont="1" applyFill="1" applyBorder="1" applyAlignment="1" applyProtection="1">
      <alignment horizontal="center" vertical="center" wrapText="1"/>
      <protection hidden="1"/>
    </xf>
    <xf numFmtId="0" fontId="14" fillId="2" borderId="1" xfId="0" applyFont="1" applyFill="1" applyBorder="1" applyAlignment="1" applyProtection="1">
      <alignment horizontal="center" vertical="center" wrapText="1"/>
      <protection hidden="1"/>
    </xf>
    <xf numFmtId="10" fontId="1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3" borderId="0" xfId="0" applyFont="1" applyFill="1" applyBorder="1" applyAlignment="1" applyProtection="1">
      <alignment horizontal="center" vertical="center" wrapText="1"/>
      <protection hidden="1"/>
    </xf>
    <xf numFmtId="0" fontId="15" fillId="3" borderId="0" xfId="0" applyFont="1" applyFill="1" applyBorder="1" applyAlignment="1" applyProtection="1">
      <alignment horizontal="left" vertical="top" wrapText="1"/>
      <protection hidden="1"/>
    </xf>
    <xf numFmtId="0" fontId="13" fillId="3" borderId="0" xfId="0" applyFont="1" applyFill="1" applyBorder="1" applyAlignment="1" applyProtection="1">
      <alignment horizontal="center" vertical="center" wrapText="1"/>
      <protection hidden="1"/>
    </xf>
    <xf numFmtId="0" fontId="17" fillId="3" borderId="0" xfId="0" applyFont="1" applyFill="1" applyBorder="1" applyAlignment="1" applyProtection="1">
      <alignment vertical="center" wrapText="1"/>
      <protection hidden="1"/>
    </xf>
    <xf numFmtId="0" fontId="14" fillId="3" borderId="1" xfId="0" applyFont="1" applyFill="1" applyBorder="1" applyAlignment="1" applyProtection="1">
      <alignment horizontal="center" wrapText="1"/>
      <protection hidden="1"/>
    </xf>
    <xf numFmtId="44" fontId="13" fillId="6" borderId="1" xfId="1" applyFont="1" applyFill="1" applyBorder="1" applyAlignment="1" applyProtection="1">
      <alignment horizontal="center" vertical="center" wrapText="1"/>
      <protection hidden="1"/>
    </xf>
    <xf numFmtId="44" fontId="14" fillId="3" borderId="1" xfId="1" applyFont="1" applyFill="1" applyBorder="1" applyAlignment="1" applyProtection="1">
      <alignment horizontal="center" wrapText="1"/>
      <protection hidden="1"/>
    </xf>
    <xf numFmtId="44" fontId="15" fillId="6" borderId="13" xfId="1" applyFont="1" applyFill="1" applyBorder="1" applyAlignment="1" applyProtection="1">
      <alignment horizontal="center" vertical="center" wrapText="1"/>
      <protection locked="0"/>
    </xf>
    <xf numFmtId="44" fontId="16" fillId="6" borderId="1" xfId="1" applyFont="1" applyFill="1" applyBorder="1" applyAlignment="1" applyProtection="1">
      <alignment horizontal="center" vertical="center" wrapText="1"/>
      <protection locked="0"/>
    </xf>
    <xf numFmtId="44" fontId="13" fillId="6" borderId="1" xfId="0" applyNumberFormat="1" applyFont="1" applyFill="1" applyBorder="1" applyAlignment="1" applyProtection="1">
      <alignment horizontal="center" vertical="center" wrapText="1"/>
      <protection hidden="1"/>
    </xf>
    <xf numFmtId="14" fontId="13" fillId="6" borderId="1" xfId="0" applyNumberFormat="1" applyFont="1" applyFill="1" applyBorder="1" applyAlignment="1" applyProtection="1">
      <alignment horizontal="center" vertical="center" wrapText="1"/>
      <protection hidden="1"/>
    </xf>
    <xf numFmtId="10" fontId="13" fillId="6" borderId="1" xfId="2" applyNumberFormat="1" applyFont="1" applyFill="1" applyBorder="1" applyAlignment="1" applyProtection="1">
      <alignment horizontal="center" wrapText="1"/>
      <protection locked="0"/>
    </xf>
    <xf numFmtId="44" fontId="13" fillId="6" borderId="1" xfId="1" applyFont="1" applyFill="1" applyBorder="1" applyAlignment="1" applyProtection="1">
      <alignment horizontal="center" wrapText="1"/>
      <protection locked="0"/>
    </xf>
    <xf numFmtId="10" fontId="13" fillId="6" borderId="1" xfId="2" applyNumberFormat="1" applyFont="1" applyFill="1" applyBorder="1" applyAlignment="1" applyProtection="1">
      <alignment horizontal="center" vertical="center" wrapText="1"/>
      <protection locked="0"/>
    </xf>
    <xf numFmtId="49" fontId="1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14" xfId="0" applyFont="1" applyFill="1" applyBorder="1" applyProtection="1">
      <protection locked="0"/>
    </xf>
    <xf numFmtId="0" fontId="13" fillId="3" borderId="3" xfId="0" applyFont="1" applyFill="1" applyBorder="1" applyProtection="1">
      <protection locked="0"/>
    </xf>
    <xf numFmtId="0" fontId="21" fillId="0" borderId="4" xfId="0" applyFont="1" applyBorder="1" applyAlignment="1" applyProtection="1">
      <alignment horizontal="center" vertical="center"/>
      <protection locked="0"/>
    </xf>
    <xf numFmtId="0" fontId="21" fillId="0" borderId="4" xfId="0" applyFont="1" applyBorder="1" applyProtection="1">
      <protection locked="0"/>
    </xf>
    <xf numFmtId="0" fontId="21" fillId="0" borderId="6" xfId="0" applyFont="1" applyBorder="1" applyProtection="1"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0" fontId="21" fillId="0" borderId="0" xfId="0" applyFont="1" applyBorder="1" applyProtection="1">
      <protection locked="0"/>
    </xf>
    <xf numFmtId="0" fontId="21" fillId="0" borderId="7" xfId="0" applyFont="1" applyBorder="1" applyProtection="1">
      <protection locked="0"/>
    </xf>
    <xf numFmtId="0" fontId="13" fillId="3" borderId="8" xfId="0" applyFont="1" applyFill="1" applyBorder="1" applyProtection="1">
      <protection locked="0"/>
    </xf>
    <xf numFmtId="0" fontId="21" fillId="0" borderId="9" xfId="0" applyFont="1" applyBorder="1" applyAlignment="1" applyProtection="1">
      <alignment horizontal="center" vertical="center"/>
      <protection locked="0"/>
    </xf>
    <xf numFmtId="0" fontId="21" fillId="0" borderId="9" xfId="0" applyFont="1" applyBorder="1" applyProtection="1">
      <protection locked="0"/>
    </xf>
    <xf numFmtId="0" fontId="21" fillId="0" borderId="15" xfId="0" applyFont="1" applyBorder="1" applyProtection="1">
      <protection locked="0"/>
    </xf>
    <xf numFmtId="0" fontId="15" fillId="3" borderId="9" xfId="0" applyFont="1" applyFill="1" applyBorder="1" applyAlignment="1" applyProtection="1">
      <alignment horizontal="center" vertical="center"/>
      <protection locked="0"/>
    </xf>
    <xf numFmtId="0" fontId="15" fillId="3" borderId="9" xfId="0" applyFont="1" applyFill="1" applyBorder="1" applyProtection="1">
      <protection locked="0"/>
    </xf>
    <xf numFmtId="0" fontId="15" fillId="3" borderId="15" xfId="0" applyFont="1" applyFill="1" applyBorder="1" applyProtection="1">
      <protection locked="0"/>
    </xf>
    <xf numFmtId="0" fontId="15" fillId="0" borderId="9" xfId="0" applyFont="1" applyBorder="1" applyProtection="1">
      <protection locked="0"/>
    </xf>
    <xf numFmtId="0" fontId="15" fillId="0" borderId="15" xfId="0" applyFont="1" applyBorder="1" applyProtection="1">
      <protection locked="0"/>
    </xf>
    <xf numFmtId="0" fontId="13" fillId="0" borderId="0" xfId="0" applyFont="1" applyBorder="1" applyProtection="1">
      <protection locked="0"/>
    </xf>
    <xf numFmtId="0" fontId="13" fillId="0" borderId="9" xfId="0" applyFont="1" applyBorder="1" applyProtection="1">
      <protection locked="0"/>
    </xf>
    <xf numFmtId="0" fontId="13" fillId="0" borderId="15" xfId="0" applyFont="1" applyBorder="1" applyProtection="1">
      <protection locked="0"/>
    </xf>
    <xf numFmtId="0" fontId="13" fillId="0" borderId="1" xfId="0" applyFont="1" applyBorder="1" applyAlignment="1" applyProtection="1">
      <alignment horizontal="center" vertical="center" wrapText="1"/>
      <protection hidden="1"/>
    </xf>
    <xf numFmtId="49" fontId="13" fillId="0" borderId="1" xfId="0" applyNumberFormat="1" applyFont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horizontal="left" vertical="center" wrapText="1"/>
      <protection hidden="1"/>
    </xf>
    <xf numFmtId="0" fontId="22" fillId="6" borderId="4" xfId="0" applyFont="1" applyFill="1" applyBorder="1" applyAlignment="1" applyProtection="1">
      <alignment horizontal="left"/>
      <protection hidden="1"/>
    </xf>
    <xf numFmtId="0" fontId="14" fillId="0" borderId="10" xfId="0" applyFont="1" applyBorder="1" applyAlignment="1" applyProtection="1">
      <alignment horizontal="center" vertical="center" wrapText="1"/>
      <protection hidden="1"/>
    </xf>
    <xf numFmtId="0" fontId="14" fillId="0" borderId="1" xfId="0" applyFont="1" applyBorder="1" applyAlignment="1" applyProtection="1">
      <alignment horizontal="center" vertical="center" wrapText="1"/>
      <protection hidden="1"/>
    </xf>
    <xf numFmtId="0" fontId="14" fillId="3" borderId="0" xfId="0" applyFont="1" applyFill="1" applyAlignment="1" applyProtection="1">
      <alignment horizontal="center" vertical="center"/>
      <protection hidden="1"/>
    </xf>
    <xf numFmtId="0" fontId="14" fillId="3" borderId="0" xfId="0" applyFont="1" applyFill="1" applyAlignment="1" applyProtection="1">
      <alignment horizontal="center" vertical="center" wrapText="1"/>
      <protection hidden="1"/>
    </xf>
    <xf numFmtId="0" fontId="14" fillId="3" borderId="0" xfId="0" applyFont="1" applyFill="1" applyBorder="1" applyAlignment="1" applyProtection="1">
      <alignment horizontal="center" vertical="center"/>
      <protection hidden="1"/>
    </xf>
    <xf numFmtId="0" fontId="14" fillId="5" borderId="1" xfId="0" applyFont="1" applyFill="1" applyBorder="1" applyAlignment="1" applyProtection="1">
      <alignment horizontal="center" vertical="center" wrapText="1"/>
      <protection hidden="1"/>
    </xf>
    <xf numFmtId="0" fontId="14" fillId="5" borderId="2" xfId="0" applyFont="1" applyFill="1" applyBorder="1" applyAlignment="1" applyProtection="1">
      <alignment horizontal="center" vertical="center" wrapText="1"/>
      <protection hidden="1"/>
    </xf>
    <xf numFmtId="0" fontId="14" fillId="0" borderId="9" xfId="0" applyFont="1" applyBorder="1" applyAlignment="1" applyProtection="1">
      <alignment horizontal="center" vertical="center" wrapText="1"/>
      <protection hidden="1"/>
    </xf>
    <xf numFmtId="0" fontId="23" fillId="3" borderId="12" xfId="0" applyFont="1" applyFill="1" applyBorder="1" applyAlignment="1">
      <alignment horizontal="left" wrapText="1"/>
    </xf>
    <xf numFmtId="0" fontId="23" fillId="3" borderId="13" xfId="0" applyFont="1" applyFill="1" applyBorder="1" applyAlignment="1">
      <alignment horizontal="left" wrapText="1"/>
    </xf>
    <xf numFmtId="0" fontId="14" fillId="0" borderId="0" xfId="0" applyFont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4" fillId="0" borderId="0" xfId="0" applyFont="1" applyBorder="1" applyAlignment="1" applyProtection="1">
      <alignment horizontal="center" vertical="center" wrapText="1"/>
      <protection hidden="1"/>
    </xf>
    <xf numFmtId="0" fontId="13" fillId="0" borderId="1" xfId="0" applyFont="1" applyBorder="1" applyAlignment="1" applyProtection="1">
      <alignment horizontal="left" vertical="center" wrapText="1"/>
      <protection locked="0"/>
    </xf>
    <xf numFmtId="0" fontId="13" fillId="0" borderId="12" xfId="0" applyFont="1" applyBorder="1" applyAlignment="1" applyProtection="1">
      <alignment horizontal="center" vertical="center" wrapText="1"/>
      <protection hidden="1"/>
    </xf>
    <xf numFmtId="0" fontId="13" fillId="0" borderId="11" xfId="0" applyFont="1" applyBorder="1" applyAlignment="1" applyProtection="1">
      <alignment horizontal="center" vertical="center" wrapText="1"/>
      <protection hidden="1"/>
    </xf>
    <xf numFmtId="0" fontId="13" fillId="0" borderId="13" xfId="0" applyFont="1" applyBorder="1" applyAlignment="1" applyProtection="1">
      <alignment horizontal="center" vertical="center" wrapText="1"/>
      <protection hidden="1"/>
    </xf>
    <xf numFmtId="49" fontId="13" fillId="0" borderId="12" xfId="0" applyNumberFormat="1" applyFont="1" applyBorder="1" applyAlignment="1" applyProtection="1">
      <alignment horizontal="center" vertical="center" wrapText="1"/>
      <protection hidden="1"/>
    </xf>
    <xf numFmtId="49" fontId="13" fillId="0" borderId="11" xfId="0" applyNumberFormat="1" applyFont="1" applyBorder="1" applyAlignment="1" applyProtection="1">
      <alignment horizontal="center" vertical="center" wrapText="1"/>
      <protection hidden="1"/>
    </xf>
    <xf numFmtId="49" fontId="13" fillId="0" borderId="13" xfId="0" applyNumberFormat="1" applyFont="1" applyBorder="1" applyAlignment="1" applyProtection="1">
      <alignment horizontal="center" vertical="center" wrapText="1"/>
      <protection hidden="1"/>
    </xf>
    <xf numFmtId="0" fontId="19" fillId="0" borderId="12" xfId="0" applyFont="1" applyBorder="1" applyAlignment="1" applyProtection="1">
      <alignment horizontal="center" vertical="center" wrapText="1"/>
      <protection hidden="1"/>
    </xf>
    <xf numFmtId="0" fontId="19" fillId="0" borderId="13" xfId="0" applyFont="1" applyBorder="1" applyAlignment="1" applyProtection="1">
      <alignment horizontal="center" vertical="center" wrapText="1"/>
      <protection hidden="1"/>
    </xf>
    <xf numFmtId="0" fontId="18" fillId="0" borderId="10" xfId="0" applyFont="1" applyBorder="1" applyAlignment="1" applyProtection="1">
      <alignment horizontal="center" vertical="center" wrapText="1"/>
      <protection hidden="1"/>
    </xf>
    <xf numFmtId="44" fontId="18" fillId="0" borderId="12" xfId="0" applyNumberFormat="1" applyFont="1" applyBorder="1" applyAlignment="1" applyProtection="1">
      <alignment horizontal="center" vertical="center" wrapText="1"/>
      <protection hidden="1"/>
    </xf>
    <xf numFmtId="44" fontId="18" fillId="0" borderId="11" xfId="0" applyNumberFormat="1" applyFont="1" applyBorder="1" applyAlignment="1" applyProtection="1">
      <alignment horizontal="center" vertical="center" wrapText="1"/>
      <protection hidden="1"/>
    </xf>
    <xf numFmtId="44" fontId="18" fillId="0" borderId="13" xfId="0" applyNumberFormat="1" applyFont="1" applyBorder="1" applyAlignment="1" applyProtection="1">
      <alignment horizontal="center" vertical="center" wrapText="1"/>
      <protection hidden="1"/>
    </xf>
    <xf numFmtId="0" fontId="23" fillId="7" borderId="12" xfId="0" applyFont="1" applyFill="1" applyBorder="1" applyAlignment="1">
      <alignment horizontal="left" wrapText="1"/>
    </xf>
    <xf numFmtId="0" fontId="23" fillId="7" borderId="13" xfId="0" applyFont="1" applyFill="1" applyBorder="1" applyAlignment="1">
      <alignment horizontal="left" wrapText="1"/>
    </xf>
    <xf numFmtId="0" fontId="19" fillId="0" borderId="14" xfId="0" applyFont="1" applyBorder="1" applyAlignment="1" applyProtection="1">
      <alignment horizontal="center" vertical="center" wrapText="1"/>
      <protection hidden="1"/>
    </xf>
    <xf numFmtId="0" fontId="19" fillId="0" borderId="6" xfId="0" applyFont="1" applyBorder="1" applyAlignment="1" applyProtection="1">
      <alignment horizontal="center" vertical="center" wrapText="1"/>
      <protection hidden="1"/>
    </xf>
    <xf numFmtId="0" fontId="13" fillId="3" borderId="1" xfId="0" applyFont="1" applyFill="1" applyBorder="1" applyAlignment="1" applyProtection="1">
      <alignment horizontal="left" vertical="center" wrapText="1"/>
      <protection hidden="1"/>
    </xf>
    <xf numFmtId="0" fontId="14" fillId="0" borderId="3" xfId="0" applyFont="1" applyBorder="1" applyAlignment="1" applyProtection="1">
      <alignment horizontal="center" wrapText="1"/>
      <protection hidden="1"/>
    </xf>
    <xf numFmtId="0" fontId="14" fillId="0" borderId="0" xfId="0" applyFont="1" applyAlignment="1" applyProtection="1">
      <alignment horizontal="center" wrapText="1"/>
      <protection hidden="1"/>
    </xf>
    <xf numFmtId="0" fontId="14" fillId="2" borderId="1" xfId="0" applyFont="1" applyFill="1" applyBorder="1" applyAlignment="1" applyProtection="1">
      <alignment horizontal="center" vertical="top" wrapText="1"/>
      <protection hidden="1"/>
    </xf>
    <xf numFmtId="0" fontId="14" fillId="0" borderId="0" xfId="0" applyFont="1" applyBorder="1" applyAlignment="1" applyProtection="1">
      <alignment horizontal="center" wrapText="1"/>
      <protection hidden="1"/>
    </xf>
    <xf numFmtId="44" fontId="13" fillId="6" borderId="12" xfId="1" applyFont="1" applyFill="1" applyBorder="1" applyAlignment="1" applyProtection="1">
      <alignment horizontal="center" wrapText="1"/>
      <protection locked="0"/>
    </xf>
    <xf numFmtId="44" fontId="13" fillId="6" borderId="13" xfId="1" applyFont="1" applyFill="1" applyBorder="1" applyAlignment="1" applyProtection="1">
      <alignment horizontal="center" wrapText="1"/>
      <protection locked="0"/>
    </xf>
    <xf numFmtId="0" fontId="13" fillId="3" borderId="8" xfId="0" applyFont="1" applyFill="1" applyBorder="1" applyAlignment="1">
      <alignment horizontal="left" vertical="center" wrapText="1"/>
    </xf>
    <xf numFmtId="0" fontId="13" fillId="3" borderId="9" xfId="0" applyFont="1" applyFill="1" applyBorder="1" applyAlignment="1">
      <alignment horizontal="left" vertical="center" wrapText="1"/>
    </xf>
    <xf numFmtId="0" fontId="13" fillId="3" borderId="15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0" xfId="0" applyFont="1" applyFill="1" applyBorder="1" applyAlignment="1">
      <alignment horizontal="left" vertical="center" wrapText="1"/>
    </xf>
    <xf numFmtId="0" fontId="13" fillId="3" borderId="7" xfId="0" applyFont="1" applyFill="1" applyBorder="1" applyAlignment="1">
      <alignment horizontal="left" vertical="center" wrapText="1"/>
    </xf>
    <xf numFmtId="0" fontId="14" fillId="0" borderId="9" xfId="0" applyFont="1" applyBorder="1" applyAlignment="1" applyProtection="1">
      <alignment horizontal="center"/>
      <protection hidden="1"/>
    </xf>
    <xf numFmtId="0" fontId="13" fillId="3" borderId="1" xfId="0" applyFont="1" applyFill="1" applyBorder="1" applyAlignment="1" applyProtection="1">
      <alignment horizontal="left" vertical="top" wrapText="1"/>
      <protection hidden="1"/>
    </xf>
    <xf numFmtId="0" fontId="15" fillId="0" borderId="14" xfId="0" applyFont="1" applyBorder="1" applyAlignment="1" applyProtection="1">
      <alignment horizontal="center"/>
      <protection hidden="1"/>
    </xf>
    <xf numFmtId="0" fontId="15" fillId="0" borderId="4" xfId="0" applyFont="1" applyBorder="1" applyAlignment="1" applyProtection="1">
      <alignment horizontal="center"/>
      <protection hidden="1"/>
    </xf>
    <xf numFmtId="0" fontId="18" fillId="3" borderId="14" xfId="0" applyFont="1" applyFill="1" applyBorder="1" applyAlignment="1" applyProtection="1">
      <alignment horizontal="left" vertical="top" wrapText="1"/>
      <protection hidden="1"/>
    </xf>
    <xf numFmtId="0" fontId="18" fillId="3" borderId="4" xfId="0" applyFont="1" applyFill="1" applyBorder="1" applyAlignment="1" applyProtection="1">
      <alignment horizontal="left" vertical="top" wrapText="1"/>
      <protection hidden="1"/>
    </xf>
    <xf numFmtId="0" fontId="15" fillId="0" borderId="14" xfId="0" applyFont="1" applyBorder="1" applyAlignment="1" applyProtection="1">
      <alignment horizontal="left"/>
      <protection hidden="1"/>
    </xf>
    <xf numFmtId="0" fontId="15" fillId="0" borderId="4" xfId="0" applyFont="1" applyBorder="1" applyAlignment="1" applyProtection="1">
      <alignment horizontal="left"/>
      <protection hidden="1"/>
    </xf>
    <xf numFmtId="0" fontId="14" fillId="0" borderId="3" xfId="0" applyFont="1" applyBorder="1" applyAlignment="1" applyProtection="1">
      <alignment horizontal="center"/>
      <protection hidden="1"/>
    </xf>
    <xf numFmtId="0" fontId="14" fillId="0" borderId="0" xfId="0" applyFont="1" applyBorder="1" applyAlignment="1" applyProtection="1">
      <alignment horizontal="center"/>
      <protection hidden="1"/>
    </xf>
    <xf numFmtId="0" fontId="14" fillId="3" borderId="1" xfId="0" applyFont="1" applyFill="1" applyBorder="1" applyAlignment="1" applyProtection="1">
      <alignment horizontal="center" vertical="center" wrapText="1"/>
      <protection hidden="1"/>
    </xf>
    <xf numFmtId="0" fontId="14" fillId="2" borderId="12" xfId="0" applyFont="1" applyFill="1" applyBorder="1" applyAlignment="1" applyProtection="1">
      <alignment horizontal="center" vertical="top" wrapText="1"/>
      <protection hidden="1"/>
    </xf>
    <xf numFmtId="0" fontId="14" fillId="2" borderId="11" xfId="0" applyFont="1" applyFill="1" applyBorder="1" applyAlignment="1" applyProtection="1">
      <alignment horizontal="center" vertical="top" wrapText="1"/>
      <protection hidden="1"/>
    </xf>
    <xf numFmtId="0" fontId="14" fillId="2" borderId="13" xfId="0" applyFont="1" applyFill="1" applyBorder="1" applyAlignment="1" applyProtection="1">
      <alignment horizontal="center" vertical="top" wrapText="1"/>
      <protection hidden="1"/>
    </xf>
    <xf numFmtId="0" fontId="14" fillId="3" borderId="0" xfId="0" applyFont="1" applyFill="1" applyBorder="1" applyAlignment="1" applyProtection="1">
      <alignment horizontal="center" vertical="center" wrapText="1"/>
      <protection hidden="1"/>
    </xf>
    <xf numFmtId="0" fontId="13" fillId="3" borderId="12" xfId="0" applyFont="1" applyFill="1" applyBorder="1" applyAlignment="1" applyProtection="1">
      <alignment horizontal="left" vertical="center" wrapText="1"/>
      <protection hidden="1"/>
    </xf>
    <xf numFmtId="0" fontId="13" fillId="3" borderId="13" xfId="0" applyFont="1" applyFill="1" applyBorder="1" applyAlignment="1" applyProtection="1">
      <alignment horizontal="left" vertical="center" wrapText="1"/>
      <protection hidden="1"/>
    </xf>
    <xf numFmtId="0" fontId="21" fillId="3" borderId="0" xfId="0" applyFont="1" applyFill="1" applyBorder="1" applyAlignment="1" applyProtection="1">
      <alignment horizontal="center" vertical="center" wrapText="1"/>
      <protection hidden="1"/>
    </xf>
    <xf numFmtId="0" fontId="15" fillId="0" borderId="14" xfId="0" applyFont="1" applyBorder="1" applyAlignment="1" applyProtection="1">
      <alignment horizontal="left" wrapText="1"/>
      <protection hidden="1"/>
    </xf>
    <xf numFmtId="0" fontId="15" fillId="0" borderId="4" xfId="0" applyFont="1" applyBorder="1" applyAlignment="1" applyProtection="1">
      <alignment horizontal="left" wrapText="1"/>
      <protection hidden="1"/>
    </xf>
    <xf numFmtId="0" fontId="3" fillId="2" borderId="1" xfId="0" applyFont="1" applyFill="1" applyBorder="1" applyAlignment="1" applyProtection="1">
      <alignment horizontal="center" vertical="top" wrapText="1"/>
      <protection hidden="1"/>
    </xf>
    <xf numFmtId="0" fontId="13" fillId="3" borderId="14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left" vertical="center" wrapText="1"/>
    </xf>
    <xf numFmtId="0" fontId="13" fillId="3" borderId="6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 applyProtection="1">
      <alignment horizontal="center" wrapText="1"/>
      <protection hidden="1"/>
    </xf>
    <xf numFmtId="0" fontId="13" fillId="0" borderId="12" xfId="0" applyFont="1" applyBorder="1" applyAlignment="1" applyProtection="1">
      <alignment horizontal="left" wrapText="1"/>
      <protection hidden="1"/>
    </xf>
    <xf numFmtId="0" fontId="13" fillId="0" borderId="11" xfId="0" applyFont="1" applyBorder="1" applyAlignment="1" applyProtection="1">
      <alignment horizontal="left" wrapText="1"/>
      <protection hidden="1"/>
    </xf>
    <xf numFmtId="0" fontId="13" fillId="0" borderId="13" xfId="0" applyFont="1" applyBorder="1" applyAlignment="1" applyProtection="1">
      <alignment horizontal="left" wrapText="1"/>
      <protection hidden="1"/>
    </xf>
    <xf numFmtId="44" fontId="13" fillId="6" borderId="12" xfId="1" applyFont="1" applyFill="1" applyBorder="1" applyAlignment="1" applyProtection="1">
      <alignment horizontal="center" vertical="center" wrapText="1"/>
      <protection locked="0"/>
    </xf>
    <xf numFmtId="44" fontId="13" fillId="6" borderId="13" xfId="1" applyFont="1" applyFill="1" applyBorder="1" applyAlignment="1" applyProtection="1">
      <alignment horizontal="center" vertical="center" wrapText="1"/>
      <protection locked="0"/>
    </xf>
    <xf numFmtId="44" fontId="14" fillId="2" borderId="12" xfId="1" applyFont="1" applyFill="1" applyBorder="1" applyAlignment="1" applyProtection="1">
      <alignment horizontal="center" wrapText="1"/>
      <protection hidden="1"/>
    </xf>
    <xf numFmtId="44" fontId="14" fillId="2" borderId="13" xfId="1" applyFont="1" applyFill="1" applyBorder="1" applyAlignment="1" applyProtection="1">
      <alignment horizontal="center" wrapText="1"/>
      <protection hidden="1"/>
    </xf>
    <xf numFmtId="0" fontId="13" fillId="3" borderId="1" xfId="0" applyFont="1" applyFill="1" applyBorder="1" applyAlignment="1" applyProtection="1">
      <alignment horizontal="left" wrapText="1"/>
      <protection hidden="1"/>
    </xf>
    <xf numFmtId="44" fontId="13" fillId="6" borderId="12" xfId="1" applyFont="1" applyFill="1" applyBorder="1" applyAlignment="1" applyProtection="1">
      <alignment horizontal="left" vertical="center" wrapText="1"/>
      <protection locked="0"/>
    </xf>
    <xf numFmtId="44" fontId="13" fillId="6" borderId="13" xfId="1" applyFont="1" applyFill="1" applyBorder="1" applyAlignment="1" applyProtection="1">
      <alignment horizontal="left" vertical="center" wrapText="1"/>
      <protection locked="0"/>
    </xf>
    <xf numFmtId="0" fontId="14" fillId="2" borderId="1" xfId="0" applyFont="1" applyFill="1" applyBorder="1" applyAlignment="1" applyProtection="1">
      <alignment horizontal="center" wrapText="1"/>
      <protection hidden="1"/>
    </xf>
    <xf numFmtId="0" fontId="13" fillId="3" borderId="1" xfId="0" applyFont="1" applyFill="1" applyBorder="1" applyAlignment="1" applyProtection="1">
      <alignment horizontal="center" wrapText="1"/>
      <protection hidden="1"/>
    </xf>
    <xf numFmtId="0" fontId="14" fillId="0" borderId="3" xfId="0" applyFont="1" applyBorder="1" applyAlignment="1" applyProtection="1">
      <alignment horizontal="center" vertical="center"/>
      <protection hidden="1"/>
    </xf>
    <xf numFmtId="0" fontId="14" fillId="0" borderId="0" xfId="0" applyFont="1" applyBorder="1" applyAlignment="1" applyProtection="1">
      <alignment horizontal="center" vertical="center"/>
      <protection hidden="1"/>
    </xf>
    <xf numFmtId="0" fontId="14" fillId="3" borderId="12" xfId="0" applyFont="1" applyFill="1" applyBorder="1" applyAlignment="1" applyProtection="1">
      <alignment horizontal="center" vertical="top" wrapText="1"/>
      <protection hidden="1"/>
    </xf>
    <xf numFmtId="0" fontId="14" fillId="3" borderId="11" xfId="0" applyFont="1" applyFill="1" applyBorder="1" applyAlignment="1" applyProtection="1">
      <alignment horizontal="center" vertical="top" wrapText="1"/>
      <protection hidden="1"/>
    </xf>
    <xf numFmtId="0" fontId="14" fillId="3" borderId="13" xfId="0" applyFont="1" applyFill="1" applyBorder="1" applyAlignment="1" applyProtection="1">
      <alignment horizontal="center" vertical="top" wrapText="1"/>
      <protection hidden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</cellXfs>
  <cellStyles count="8">
    <cellStyle name="Moeda" xfId="1" builtinId="4"/>
    <cellStyle name="Moeda 2" xfId="6" xr:uid="{33AE13E8-DA52-42DF-AF4C-EB36A1DFC96B}"/>
    <cellStyle name="Normal" xfId="0" builtinId="0"/>
    <cellStyle name="Porcentagem" xfId="2" builtinId="5"/>
    <cellStyle name="Vírgula" xfId="3" builtinId="3"/>
    <cellStyle name="Vírgula 2" xfId="4" xr:uid="{00000000-0005-0000-0000-000004000000}"/>
    <cellStyle name="Vírgula 3" xfId="5" xr:uid="{00000000-0005-0000-0000-000005000000}"/>
    <cellStyle name="Vírgula 4" xfId="7" xr:uid="{13B76106-295B-4D87-9BB0-B097867CD2E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8"/>
  <sheetViews>
    <sheetView tabSelected="1" view="pageBreakPreview" zoomScaleNormal="100" zoomScaleSheetLayoutView="100" workbookViewId="0">
      <selection activeCell="A7" sqref="A7:D7"/>
    </sheetView>
  </sheetViews>
  <sheetFormatPr defaultColWidth="0" defaultRowHeight="12" zeroHeight="1"/>
  <cols>
    <col min="1" max="1" width="37.42578125" style="4" customWidth="1"/>
    <col min="2" max="2" width="12.5703125" style="113" customWidth="1"/>
    <col min="3" max="3" width="10.7109375" style="113" customWidth="1"/>
    <col min="4" max="4" width="17" style="4" customWidth="1"/>
    <col min="5" max="5" width="17.7109375" style="4" customWidth="1"/>
    <col min="6" max="6" width="19.28515625" style="4" customWidth="1"/>
    <col min="7" max="16384" width="0" style="4" hidden="1"/>
  </cols>
  <sheetData>
    <row r="1" spans="1:6" ht="12.75">
      <c r="A1" s="156" t="s">
        <v>215</v>
      </c>
      <c r="B1" s="108"/>
      <c r="C1" s="108"/>
      <c r="D1" s="64"/>
      <c r="E1" s="64"/>
      <c r="F1" s="65"/>
    </row>
    <row r="2" spans="1:6" ht="12.75">
      <c r="A2" s="157" t="s">
        <v>216</v>
      </c>
      <c r="B2" s="109"/>
      <c r="C2" s="109"/>
      <c r="D2" s="66"/>
      <c r="E2" s="66"/>
      <c r="F2" s="67"/>
    </row>
    <row r="3" spans="1:6" s="124" customFormat="1" ht="12.75">
      <c r="A3" s="157" t="s">
        <v>217</v>
      </c>
      <c r="B3" s="109"/>
      <c r="C3" s="109"/>
      <c r="D3" s="66"/>
      <c r="E3" s="66"/>
      <c r="F3" s="67"/>
    </row>
    <row r="4" spans="1:6" s="124" customFormat="1" ht="12.75">
      <c r="A4" s="157" t="s">
        <v>218</v>
      </c>
      <c r="B4" s="109"/>
      <c r="C4" s="109"/>
      <c r="D4" s="66"/>
      <c r="E4" s="66"/>
      <c r="F4" s="67"/>
    </row>
    <row r="5" spans="1:6" ht="12.75">
      <c r="A5" s="164" t="s">
        <v>219</v>
      </c>
      <c r="B5" s="168"/>
      <c r="C5" s="168"/>
      <c r="D5" s="169"/>
      <c r="E5" s="169"/>
      <c r="F5" s="170"/>
    </row>
    <row r="6" spans="1:6" ht="12.75">
      <c r="A6" s="57"/>
      <c r="B6" s="110"/>
      <c r="C6" s="110"/>
      <c r="D6" s="58"/>
      <c r="E6" s="58"/>
      <c r="F6" s="58"/>
    </row>
    <row r="7" spans="1:6" ht="12.75">
      <c r="A7" s="178" t="s">
        <v>46</v>
      </c>
      <c r="B7" s="178"/>
      <c r="C7" s="178"/>
      <c r="D7" s="178"/>
      <c r="E7" s="176" t="s">
        <v>197</v>
      </c>
      <c r="F7" s="176"/>
    </row>
    <row r="8" spans="1:6" ht="12.75">
      <c r="A8" s="178" t="s">
        <v>42</v>
      </c>
      <c r="B8" s="178"/>
      <c r="C8" s="178"/>
      <c r="D8" s="178"/>
      <c r="E8" s="177" t="s">
        <v>227</v>
      </c>
      <c r="F8" s="177"/>
    </row>
    <row r="9" spans="1:6">
      <c r="A9" s="58"/>
      <c r="B9" s="110"/>
      <c r="C9" s="110"/>
      <c r="D9" s="58"/>
      <c r="E9" s="58"/>
      <c r="F9" s="58"/>
    </row>
    <row r="10" spans="1:6" ht="12.75">
      <c r="A10" s="182" t="s">
        <v>56</v>
      </c>
      <c r="B10" s="182"/>
      <c r="C10" s="182"/>
      <c r="D10" s="182"/>
      <c r="E10" s="182"/>
      <c r="F10" s="182"/>
    </row>
    <row r="11" spans="1:6" ht="27" customHeight="1">
      <c r="A11" s="183" t="s">
        <v>101</v>
      </c>
      <c r="B11" s="183"/>
      <c r="C11" s="183"/>
      <c r="D11" s="183"/>
      <c r="E11" s="183"/>
      <c r="F11" s="183"/>
    </row>
    <row r="12" spans="1:6" ht="12.75">
      <c r="A12" s="182" t="s">
        <v>57</v>
      </c>
      <c r="B12" s="182"/>
      <c r="C12" s="182"/>
      <c r="D12" s="182"/>
      <c r="E12" s="182"/>
      <c r="F12" s="182"/>
    </row>
    <row r="13" spans="1:6" ht="12.75">
      <c r="A13" s="184" t="s">
        <v>141</v>
      </c>
      <c r="B13" s="184"/>
      <c r="C13" s="184"/>
      <c r="D13" s="184"/>
      <c r="E13" s="184"/>
      <c r="F13" s="184"/>
    </row>
    <row r="14" spans="1:6" ht="12.75">
      <c r="A14" s="59"/>
      <c r="B14" s="95"/>
      <c r="C14" s="95"/>
      <c r="D14" s="59"/>
      <c r="E14" s="59"/>
      <c r="F14" s="59"/>
    </row>
    <row r="15" spans="1:6" ht="12.75">
      <c r="A15" s="60" t="s">
        <v>32</v>
      </c>
      <c r="B15" s="94" t="s">
        <v>33</v>
      </c>
      <c r="C15" s="94" t="s">
        <v>35</v>
      </c>
      <c r="D15" s="60" t="s">
        <v>37</v>
      </c>
      <c r="E15" s="60" t="s">
        <v>38</v>
      </c>
      <c r="F15" s="60" t="s">
        <v>39</v>
      </c>
    </row>
    <row r="16" spans="1:6" ht="38.25" customHeight="1">
      <c r="A16" s="185" t="s">
        <v>61</v>
      </c>
      <c r="B16" s="185" t="s">
        <v>34</v>
      </c>
      <c r="C16" s="185" t="s">
        <v>36</v>
      </c>
      <c r="D16" s="185" t="s">
        <v>58</v>
      </c>
      <c r="E16" s="185" t="s">
        <v>59</v>
      </c>
      <c r="F16" s="185" t="s">
        <v>60</v>
      </c>
    </row>
    <row r="17" spans="1:6" ht="15" customHeight="1">
      <c r="A17" s="186"/>
      <c r="B17" s="186"/>
      <c r="C17" s="186"/>
      <c r="D17" s="185"/>
      <c r="E17" s="185"/>
      <c r="F17" s="185"/>
    </row>
    <row r="18" spans="1:6" ht="15">
      <c r="A18" s="106" t="s">
        <v>144</v>
      </c>
      <c r="B18" s="111" t="s">
        <v>145</v>
      </c>
      <c r="C18" s="111">
        <v>3</v>
      </c>
      <c r="D18" s="147"/>
      <c r="E18" s="76">
        <f>D18*C18</f>
        <v>0</v>
      </c>
      <c r="F18" s="76">
        <f>E18/12</f>
        <v>0</v>
      </c>
    </row>
    <row r="19" spans="1:6" ht="15">
      <c r="A19" s="107" t="s">
        <v>163</v>
      </c>
      <c r="B19" s="112" t="s">
        <v>145</v>
      </c>
      <c r="C19" s="112">
        <v>3</v>
      </c>
      <c r="D19" s="147"/>
      <c r="E19" s="76">
        <f t="shared" ref="E19:E26" si="0">D19*C19</f>
        <v>0</v>
      </c>
      <c r="F19" s="76">
        <f t="shared" ref="F19:F26" si="1">E19/12</f>
        <v>0</v>
      </c>
    </row>
    <row r="20" spans="1:6" ht="15">
      <c r="A20" s="106" t="s">
        <v>164</v>
      </c>
      <c r="B20" s="111" t="s">
        <v>145</v>
      </c>
      <c r="C20" s="111">
        <v>3</v>
      </c>
      <c r="D20" s="147"/>
      <c r="E20" s="76">
        <f t="shared" si="0"/>
        <v>0</v>
      </c>
      <c r="F20" s="76">
        <f t="shared" si="1"/>
        <v>0</v>
      </c>
    </row>
    <row r="21" spans="1:6" s="90" customFormat="1" ht="15">
      <c r="A21" s="107" t="s">
        <v>165</v>
      </c>
      <c r="B21" s="112" t="s">
        <v>145</v>
      </c>
      <c r="C21" s="112">
        <v>2</v>
      </c>
      <c r="D21" s="147"/>
      <c r="E21" s="76">
        <f t="shared" si="0"/>
        <v>0</v>
      </c>
      <c r="F21" s="76">
        <f t="shared" si="1"/>
        <v>0</v>
      </c>
    </row>
    <row r="22" spans="1:6" s="90" customFormat="1" ht="15">
      <c r="A22" s="106" t="s">
        <v>166</v>
      </c>
      <c r="B22" s="111" t="s">
        <v>146</v>
      </c>
      <c r="C22" s="111">
        <v>2</v>
      </c>
      <c r="D22" s="147"/>
      <c r="E22" s="76">
        <f t="shared" si="0"/>
        <v>0</v>
      </c>
      <c r="F22" s="76">
        <f t="shared" si="1"/>
        <v>0</v>
      </c>
    </row>
    <row r="23" spans="1:6" s="90" customFormat="1" ht="15">
      <c r="A23" s="107" t="s">
        <v>161</v>
      </c>
      <c r="B23" s="112" t="s">
        <v>146</v>
      </c>
      <c r="C23" s="112">
        <v>4</v>
      </c>
      <c r="D23" s="147"/>
      <c r="E23" s="76">
        <f t="shared" si="0"/>
        <v>0</v>
      </c>
      <c r="F23" s="76">
        <f t="shared" si="1"/>
        <v>0</v>
      </c>
    </row>
    <row r="24" spans="1:6" s="90" customFormat="1" ht="15">
      <c r="A24" s="106" t="s">
        <v>167</v>
      </c>
      <c r="B24" s="111" t="s">
        <v>145</v>
      </c>
      <c r="C24" s="111">
        <v>1</v>
      </c>
      <c r="D24" s="147"/>
      <c r="E24" s="76">
        <f t="shared" si="0"/>
        <v>0</v>
      </c>
      <c r="F24" s="76">
        <f t="shared" si="1"/>
        <v>0</v>
      </c>
    </row>
    <row r="25" spans="1:6" s="90" customFormat="1" ht="15">
      <c r="A25" s="107" t="s">
        <v>168</v>
      </c>
      <c r="B25" s="112" t="s">
        <v>145</v>
      </c>
      <c r="C25" s="112">
        <v>2</v>
      </c>
      <c r="D25" s="147"/>
      <c r="E25" s="76">
        <f t="shared" si="0"/>
        <v>0</v>
      </c>
      <c r="F25" s="76">
        <f t="shared" si="1"/>
        <v>0</v>
      </c>
    </row>
    <row r="26" spans="1:6" ht="15">
      <c r="A26" s="106" t="s">
        <v>169</v>
      </c>
      <c r="B26" s="111" t="s">
        <v>145</v>
      </c>
      <c r="C26" s="111">
        <v>1</v>
      </c>
      <c r="D26" s="147"/>
      <c r="E26" s="76">
        <f t="shared" si="0"/>
        <v>0</v>
      </c>
      <c r="F26" s="76">
        <f t="shared" si="1"/>
        <v>0</v>
      </c>
    </row>
    <row r="27" spans="1:6" ht="12.75">
      <c r="A27" s="180" t="s">
        <v>41</v>
      </c>
      <c r="B27" s="180"/>
      <c r="C27" s="180"/>
      <c r="D27" s="181"/>
      <c r="E27" s="181"/>
      <c r="F27" s="6">
        <f>TRUNC((SUM(F18:F26)),2)</f>
        <v>0</v>
      </c>
    </row>
    <row r="28" spans="1:6">
      <c r="A28" s="179" t="s">
        <v>143</v>
      </c>
      <c r="B28" s="179"/>
      <c r="C28" s="179"/>
      <c r="D28" s="179"/>
    </row>
  </sheetData>
  <sheetProtection insertColumns="0" deleteColumns="0" deleteRows="0"/>
  <customSheetViews>
    <customSheetView guid="{68A8CE5E-1919-4E29-BC99-1D91CF2327FE}" showPageBreaks="1" view="pageLayout">
      <selection activeCell="F5" sqref="F5"/>
      <pageMargins left="0.511811024" right="0.511811024" top="0.78740157499999996" bottom="0.78740157499999996" header="0.31496062000000002" footer="0.31496062000000002"/>
      <pageSetup paperSize="9" orientation="landscape" r:id="rId1"/>
    </customSheetView>
  </customSheetViews>
  <mergeCells count="16">
    <mergeCell ref="E7:F7"/>
    <mergeCell ref="E8:F8"/>
    <mergeCell ref="A7:D7"/>
    <mergeCell ref="A8:D8"/>
    <mergeCell ref="A28:D28"/>
    <mergeCell ref="A27:E27"/>
    <mergeCell ref="A10:F10"/>
    <mergeCell ref="A11:F11"/>
    <mergeCell ref="A12:F12"/>
    <mergeCell ref="A13:F13"/>
    <mergeCell ref="A16:A17"/>
    <mergeCell ref="B16:B17"/>
    <mergeCell ref="C16:C17"/>
    <mergeCell ref="D16:D17"/>
    <mergeCell ref="E16:E17"/>
    <mergeCell ref="F16:F17"/>
  </mergeCells>
  <pageMargins left="1.299212598425197" right="0.51181102362204722" top="1.1811023622047245" bottom="0.78740157480314965" header="0.31496062992125984" footer="0.31496062992125984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3"/>
  <sheetViews>
    <sheetView showGridLines="0" view="pageBreakPreview" zoomScaleNormal="100" zoomScaleSheetLayoutView="100" workbookViewId="0">
      <selection activeCell="A9" sqref="A9:I9"/>
    </sheetView>
  </sheetViews>
  <sheetFormatPr defaultColWidth="0" defaultRowHeight="12" zeroHeight="1"/>
  <cols>
    <col min="1" max="1" width="37.42578125" style="80" customWidth="1"/>
    <col min="2" max="2" width="25.7109375" style="86" customWidth="1"/>
    <col min="3" max="3" width="12.5703125" style="86" customWidth="1"/>
    <col min="4" max="4" width="10.7109375" style="86" customWidth="1"/>
    <col min="5" max="5" width="17" style="80" customWidth="1"/>
    <col min="6" max="6" width="17.7109375" style="80" customWidth="1"/>
    <col min="7" max="7" width="13.28515625" style="80" bestFit="1" customWidth="1"/>
    <col min="8" max="8" width="14.42578125" style="80" bestFit="1" customWidth="1"/>
    <col min="9" max="9" width="15.42578125" style="80" bestFit="1" customWidth="1"/>
    <col min="10" max="16384" width="0" style="80" hidden="1"/>
  </cols>
  <sheetData>
    <row r="1" spans="1:10" ht="12.75">
      <c r="A1" s="156" t="s">
        <v>215</v>
      </c>
      <c r="B1" s="158"/>
      <c r="C1" s="158"/>
      <c r="D1" s="158"/>
      <c r="E1" s="159"/>
      <c r="F1" s="159"/>
      <c r="G1" s="159"/>
      <c r="H1" s="159"/>
      <c r="I1" s="160"/>
    </row>
    <row r="2" spans="1:10" ht="12.75">
      <c r="A2" s="157" t="s">
        <v>216</v>
      </c>
      <c r="B2" s="161"/>
      <c r="C2" s="161"/>
      <c r="D2" s="161"/>
      <c r="E2" s="162"/>
      <c r="F2" s="162"/>
      <c r="G2" s="162"/>
      <c r="H2" s="162"/>
      <c r="I2" s="163"/>
    </row>
    <row r="3" spans="1:10" ht="12.75">
      <c r="A3" s="157" t="s">
        <v>217</v>
      </c>
      <c r="B3" s="161"/>
      <c r="C3" s="161"/>
      <c r="D3" s="161"/>
      <c r="E3" s="162"/>
      <c r="F3" s="162"/>
      <c r="G3" s="162"/>
      <c r="H3" s="162"/>
      <c r="I3" s="163"/>
    </row>
    <row r="4" spans="1:10" ht="12.75">
      <c r="A4" s="157" t="s">
        <v>218</v>
      </c>
      <c r="B4" s="161"/>
      <c r="C4" s="161"/>
      <c r="D4" s="161"/>
      <c r="E4" s="162"/>
      <c r="F4" s="162"/>
      <c r="G4" s="162"/>
      <c r="H4" s="162"/>
      <c r="I4" s="163"/>
    </row>
    <row r="5" spans="1:10" ht="12.75">
      <c r="A5" s="164" t="s">
        <v>219</v>
      </c>
      <c r="B5" s="165"/>
      <c r="C5" s="165"/>
      <c r="D5" s="165"/>
      <c r="E5" s="166"/>
      <c r="F5" s="166"/>
      <c r="G5" s="166"/>
      <c r="H5" s="166"/>
      <c r="I5" s="167"/>
    </row>
    <row r="6" spans="1:10" ht="12.75">
      <c r="A6" s="191"/>
      <c r="B6" s="191"/>
      <c r="C6" s="191"/>
      <c r="D6" s="191"/>
      <c r="E6" s="191"/>
      <c r="F6" s="191"/>
      <c r="G6" s="191"/>
      <c r="H6" s="191"/>
      <c r="I6" s="191"/>
    </row>
    <row r="7" spans="1:10" ht="12.75">
      <c r="A7" s="193" t="s">
        <v>72</v>
      </c>
      <c r="B7" s="193"/>
      <c r="C7" s="193"/>
      <c r="D7" s="193"/>
      <c r="E7" s="193"/>
      <c r="F7" s="193"/>
      <c r="G7" s="193"/>
      <c r="H7" s="194" t="s">
        <v>197</v>
      </c>
      <c r="I7" s="195"/>
      <c r="J7" s="196"/>
    </row>
    <row r="8" spans="1:10" ht="12.75">
      <c r="A8" s="193" t="s">
        <v>42</v>
      </c>
      <c r="B8" s="193"/>
      <c r="C8" s="193"/>
      <c r="D8" s="193"/>
      <c r="E8" s="193"/>
      <c r="F8" s="193"/>
      <c r="G8" s="193"/>
      <c r="H8" s="197" t="s">
        <v>227</v>
      </c>
      <c r="I8" s="198"/>
      <c r="J8" s="199"/>
    </row>
    <row r="9" spans="1:10" ht="12.75">
      <c r="A9" s="190"/>
      <c r="B9" s="190"/>
      <c r="C9" s="190"/>
      <c r="D9" s="190"/>
      <c r="E9" s="190"/>
      <c r="F9" s="190"/>
      <c r="G9" s="190"/>
      <c r="H9" s="190"/>
      <c r="I9" s="190"/>
    </row>
    <row r="10" spans="1:10" ht="12.75">
      <c r="A10" s="190" t="s">
        <v>101</v>
      </c>
      <c r="B10" s="190"/>
      <c r="C10" s="190"/>
      <c r="D10" s="190"/>
      <c r="E10" s="190"/>
      <c r="F10" s="190"/>
      <c r="G10" s="190"/>
      <c r="H10" s="190"/>
      <c r="I10" s="190"/>
    </row>
    <row r="11" spans="1:10" ht="12.75">
      <c r="A11" s="190" t="s">
        <v>147</v>
      </c>
      <c r="B11" s="190"/>
      <c r="C11" s="190"/>
      <c r="D11" s="190"/>
      <c r="E11" s="190"/>
      <c r="F11" s="190"/>
      <c r="G11" s="190"/>
      <c r="H11" s="190"/>
      <c r="I11" s="190"/>
    </row>
    <row r="12" spans="1:10" ht="12.75">
      <c r="A12" s="190"/>
      <c r="B12" s="190"/>
      <c r="C12" s="190"/>
      <c r="D12" s="190"/>
      <c r="E12" s="190"/>
      <c r="F12" s="190"/>
      <c r="G12" s="190"/>
      <c r="H12" s="190"/>
      <c r="I12" s="190"/>
    </row>
    <row r="13" spans="1:10" ht="12.75">
      <c r="A13" s="192" t="s">
        <v>148</v>
      </c>
      <c r="B13" s="192"/>
      <c r="C13" s="192"/>
      <c r="D13" s="192"/>
      <c r="E13" s="192"/>
      <c r="F13" s="192"/>
      <c r="G13" s="192"/>
      <c r="H13" s="192"/>
      <c r="I13" s="192"/>
    </row>
    <row r="14" spans="1:10" ht="12.75">
      <c r="A14" s="187"/>
      <c r="B14" s="187"/>
      <c r="C14" s="187"/>
      <c r="D14" s="187"/>
      <c r="E14" s="187"/>
      <c r="F14" s="187"/>
      <c r="G14" s="187"/>
      <c r="H14" s="187"/>
      <c r="I14" s="187"/>
    </row>
    <row r="15" spans="1:10">
      <c r="A15" s="200" t="s">
        <v>32</v>
      </c>
      <c r="B15" s="201"/>
      <c r="C15" s="81" t="s">
        <v>33</v>
      </c>
      <c r="D15" s="81" t="s">
        <v>35</v>
      </c>
      <c r="E15" s="81" t="s">
        <v>37</v>
      </c>
      <c r="F15" s="81" t="s">
        <v>62</v>
      </c>
      <c r="G15" s="81" t="s">
        <v>64</v>
      </c>
      <c r="H15" s="81" t="s">
        <v>65</v>
      </c>
      <c r="I15" s="81" t="s">
        <v>66</v>
      </c>
    </row>
    <row r="16" spans="1:10" ht="45">
      <c r="A16" s="208" t="s">
        <v>149</v>
      </c>
      <c r="B16" s="209"/>
      <c r="C16" s="83" t="s">
        <v>34</v>
      </c>
      <c r="D16" s="82" t="s">
        <v>162</v>
      </c>
      <c r="E16" s="82" t="s">
        <v>68</v>
      </c>
      <c r="F16" s="82" t="s">
        <v>63</v>
      </c>
      <c r="G16" s="82" t="s">
        <v>58</v>
      </c>
      <c r="H16" s="82" t="s">
        <v>59</v>
      </c>
      <c r="I16" s="82" t="s">
        <v>69</v>
      </c>
    </row>
    <row r="17" spans="1:9" ht="44.25" customHeight="1">
      <c r="A17" s="206" t="s">
        <v>170</v>
      </c>
      <c r="B17" s="207"/>
      <c r="C17" s="111" t="s">
        <v>183</v>
      </c>
      <c r="D17" s="111">
        <v>4</v>
      </c>
      <c r="E17" s="111">
        <v>60</v>
      </c>
      <c r="F17" s="84">
        <f>(60/E17)*D17</f>
        <v>4</v>
      </c>
      <c r="G17" s="148"/>
      <c r="H17" s="8">
        <f t="shared" ref="H17:H28" si="0">G17*F17</f>
        <v>0</v>
      </c>
      <c r="I17" s="8">
        <f>H17/60</f>
        <v>0</v>
      </c>
    </row>
    <row r="18" spans="1:9" ht="15">
      <c r="A18" s="188" t="s">
        <v>171</v>
      </c>
      <c r="B18" s="189"/>
      <c r="C18" s="112" t="s">
        <v>183</v>
      </c>
      <c r="D18" s="112">
        <v>1</v>
      </c>
      <c r="E18" s="112">
        <v>60</v>
      </c>
      <c r="F18" s="84">
        <f t="shared" ref="F18:F28" si="1">(60/E18)*D18</f>
        <v>1</v>
      </c>
      <c r="G18" s="148"/>
      <c r="H18" s="8">
        <f t="shared" si="0"/>
        <v>0</v>
      </c>
      <c r="I18" s="8">
        <f t="shared" ref="I18:I28" si="2">H18/60</f>
        <v>0</v>
      </c>
    </row>
    <row r="19" spans="1:9" ht="35.25" customHeight="1">
      <c r="A19" s="206" t="s">
        <v>172</v>
      </c>
      <c r="B19" s="207"/>
      <c r="C19" s="111" t="s">
        <v>183</v>
      </c>
      <c r="D19" s="111">
        <v>4</v>
      </c>
      <c r="E19" s="111">
        <v>60</v>
      </c>
      <c r="F19" s="84">
        <f t="shared" si="1"/>
        <v>4</v>
      </c>
      <c r="G19" s="148"/>
      <c r="H19" s="8">
        <f t="shared" si="0"/>
        <v>0</v>
      </c>
      <c r="I19" s="8">
        <f t="shared" si="2"/>
        <v>0</v>
      </c>
    </row>
    <row r="20" spans="1:9" ht="15">
      <c r="A20" s="188" t="s">
        <v>173</v>
      </c>
      <c r="B20" s="189"/>
      <c r="C20" s="112" t="s">
        <v>183</v>
      </c>
      <c r="D20" s="112">
        <v>1</v>
      </c>
      <c r="E20" s="112">
        <v>12</v>
      </c>
      <c r="F20" s="84">
        <f t="shared" si="1"/>
        <v>5</v>
      </c>
      <c r="G20" s="148"/>
      <c r="H20" s="8">
        <f t="shared" si="0"/>
        <v>0</v>
      </c>
      <c r="I20" s="8">
        <f t="shared" si="2"/>
        <v>0</v>
      </c>
    </row>
    <row r="21" spans="1:9" ht="15">
      <c r="A21" s="188" t="s">
        <v>174</v>
      </c>
      <c r="B21" s="189"/>
      <c r="C21" s="111" t="s">
        <v>183</v>
      </c>
      <c r="D21" s="111">
        <v>4</v>
      </c>
      <c r="E21" s="111">
        <v>60</v>
      </c>
      <c r="F21" s="84">
        <f t="shared" si="1"/>
        <v>4</v>
      </c>
      <c r="G21" s="148"/>
      <c r="H21" s="8">
        <f t="shared" si="0"/>
        <v>0</v>
      </c>
      <c r="I21" s="8">
        <f t="shared" si="2"/>
        <v>0</v>
      </c>
    </row>
    <row r="22" spans="1:9" ht="15">
      <c r="A22" s="188" t="s">
        <v>175</v>
      </c>
      <c r="B22" s="189"/>
      <c r="C22" s="112" t="s">
        <v>183</v>
      </c>
      <c r="D22" s="112">
        <v>1</v>
      </c>
      <c r="E22" s="112">
        <v>60</v>
      </c>
      <c r="F22" s="84">
        <f t="shared" si="1"/>
        <v>1</v>
      </c>
      <c r="G22" s="148"/>
      <c r="H22" s="8">
        <f t="shared" si="0"/>
        <v>0</v>
      </c>
      <c r="I22" s="8">
        <f t="shared" si="2"/>
        <v>0</v>
      </c>
    </row>
    <row r="23" spans="1:9" ht="22.5" customHeight="1">
      <c r="A23" s="188" t="s">
        <v>176</v>
      </c>
      <c r="B23" s="189"/>
      <c r="C23" s="111" t="s">
        <v>183</v>
      </c>
      <c r="D23" s="111">
        <v>4</v>
      </c>
      <c r="E23" s="111">
        <v>60</v>
      </c>
      <c r="F23" s="84">
        <f>(60/E23)*D23</f>
        <v>4</v>
      </c>
      <c r="G23" s="148"/>
      <c r="H23" s="8">
        <f>G23*F23</f>
        <v>0</v>
      </c>
      <c r="I23" s="8">
        <f>H23/60</f>
        <v>0</v>
      </c>
    </row>
    <row r="24" spans="1:9" ht="15">
      <c r="A24" s="188" t="s">
        <v>177</v>
      </c>
      <c r="B24" s="189"/>
      <c r="C24" s="112" t="s">
        <v>183</v>
      </c>
      <c r="D24" s="112">
        <v>1</v>
      </c>
      <c r="E24" s="112">
        <v>60</v>
      </c>
      <c r="F24" s="84">
        <f t="shared" si="1"/>
        <v>1</v>
      </c>
      <c r="G24" s="148"/>
      <c r="H24" s="8">
        <f>G24*F24</f>
        <v>0</v>
      </c>
      <c r="I24" s="8">
        <f>H24/60</f>
        <v>0</v>
      </c>
    </row>
    <row r="25" spans="1:9" ht="15">
      <c r="A25" s="188" t="s">
        <v>178</v>
      </c>
      <c r="B25" s="189"/>
      <c r="C25" s="111" t="s">
        <v>183</v>
      </c>
      <c r="D25" s="111">
        <v>4</v>
      </c>
      <c r="E25" s="111">
        <v>60</v>
      </c>
      <c r="F25" s="84">
        <f t="shared" si="1"/>
        <v>4</v>
      </c>
      <c r="G25" s="148"/>
      <c r="H25" s="8">
        <f>G25*F25</f>
        <v>0</v>
      </c>
      <c r="I25" s="8">
        <f>H25/60</f>
        <v>0</v>
      </c>
    </row>
    <row r="26" spans="1:9" ht="15">
      <c r="A26" s="188" t="s">
        <v>179</v>
      </c>
      <c r="B26" s="189"/>
      <c r="C26" s="112" t="s">
        <v>183</v>
      </c>
      <c r="D26" s="112">
        <v>4</v>
      </c>
      <c r="E26" s="112">
        <v>60</v>
      </c>
      <c r="F26" s="84">
        <f t="shared" si="1"/>
        <v>4</v>
      </c>
      <c r="G26" s="148"/>
      <c r="H26" s="8">
        <f>G26*F26</f>
        <v>0</v>
      </c>
      <c r="I26" s="8">
        <f>H26/60</f>
        <v>0</v>
      </c>
    </row>
    <row r="27" spans="1:9" ht="15">
      <c r="A27" s="188" t="s">
        <v>180</v>
      </c>
      <c r="B27" s="189"/>
      <c r="C27" s="111" t="s">
        <v>183</v>
      </c>
      <c r="D27" s="111">
        <v>1</v>
      </c>
      <c r="E27" s="111">
        <v>12</v>
      </c>
      <c r="F27" s="84">
        <f t="shared" si="1"/>
        <v>5</v>
      </c>
      <c r="G27" s="148"/>
      <c r="H27" s="8">
        <f>G27*F27</f>
        <v>0</v>
      </c>
      <c r="I27" s="8">
        <f>H27/60</f>
        <v>0</v>
      </c>
    </row>
    <row r="28" spans="1:9" ht="15">
      <c r="A28" s="188" t="s">
        <v>181</v>
      </c>
      <c r="B28" s="189"/>
      <c r="C28" s="112" t="s">
        <v>183</v>
      </c>
      <c r="D28" s="112">
        <v>1</v>
      </c>
      <c r="E28" s="112">
        <v>60</v>
      </c>
      <c r="F28" s="84">
        <f t="shared" si="1"/>
        <v>1</v>
      </c>
      <c r="G28" s="148"/>
      <c r="H28" s="8">
        <f t="shared" si="0"/>
        <v>0</v>
      </c>
      <c r="I28" s="8">
        <f t="shared" si="2"/>
        <v>0</v>
      </c>
    </row>
    <row r="29" spans="1:9" ht="15">
      <c r="A29" s="188" t="s">
        <v>182</v>
      </c>
      <c r="B29" s="189"/>
      <c r="C29" s="111" t="s">
        <v>183</v>
      </c>
      <c r="D29" s="111">
        <v>1</v>
      </c>
      <c r="E29" s="111">
        <v>1</v>
      </c>
      <c r="F29" s="84">
        <f>(60/E29)*D29</f>
        <v>60</v>
      </c>
      <c r="G29" s="148"/>
      <c r="H29" s="8">
        <f>G29*F29</f>
        <v>0</v>
      </c>
      <c r="I29" s="8">
        <f>H29/60</f>
        <v>0</v>
      </c>
    </row>
    <row r="30" spans="1:9">
      <c r="A30" s="202" t="s">
        <v>67</v>
      </c>
      <c r="B30" s="202"/>
      <c r="C30" s="202"/>
      <c r="D30" s="202"/>
      <c r="E30" s="202"/>
      <c r="F30" s="202"/>
      <c r="G30" s="202"/>
      <c r="H30" s="202"/>
      <c r="I30" s="85">
        <f>TRUNC(SUM(I17:I29),2)</f>
        <v>0</v>
      </c>
    </row>
    <row r="31" spans="1:9">
      <c r="A31" s="203" t="s">
        <v>152</v>
      </c>
      <c r="B31" s="204"/>
      <c r="C31" s="204"/>
      <c r="D31" s="204"/>
      <c r="E31" s="204"/>
      <c r="F31" s="204"/>
      <c r="G31" s="204"/>
      <c r="H31" s="205"/>
      <c r="I31" s="43">
        <v>4</v>
      </c>
    </row>
    <row r="32" spans="1:9">
      <c r="A32" s="203" t="s">
        <v>73</v>
      </c>
      <c r="B32" s="204"/>
      <c r="C32" s="204"/>
      <c r="D32" s="204"/>
      <c r="E32" s="204"/>
      <c r="F32" s="204"/>
      <c r="G32" s="204"/>
      <c r="H32" s="205"/>
      <c r="I32" s="44">
        <f>I30/I31</f>
        <v>0</v>
      </c>
    </row>
    <row r="33" spans="1:4">
      <c r="A33" s="179" t="s">
        <v>143</v>
      </c>
      <c r="B33" s="179"/>
      <c r="C33" s="179"/>
      <c r="D33" s="179"/>
    </row>
  </sheetData>
  <mergeCells count="30">
    <mergeCell ref="A33:D33"/>
    <mergeCell ref="A7:G7"/>
    <mergeCell ref="H7:J7"/>
    <mergeCell ref="A8:G8"/>
    <mergeCell ref="H8:J8"/>
    <mergeCell ref="A9:I9"/>
    <mergeCell ref="A22:B22"/>
    <mergeCell ref="A15:B15"/>
    <mergeCell ref="A30:H30"/>
    <mergeCell ref="A31:H31"/>
    <mergeCell ref="A32:H32"/>
    <mergeCell ref="A17:B17"/>
    <mergeCell ref="A16:B16"/>
    <mergeCell ref="A18:B18"/>
    <mergeCell ref="A19:B19"/>
    <mergeCell ref="A20:B20"/>
    <mergeCell ref="A10:I10"/>
    <mergeCell ref="A6:I6"/>
    <mergeCell ref="A11:I11"/>
    <mergeCell ref="A12:I12"/>
    <mergeCell ref="A13:I13"/>
    <mergeCell ref="A14:I14"/>
    <mergeCell ref="A27:B27"/>
    <mergeCell ref="A28:B28"/>
    <mergeCell ref="A29:B29"/>
    <mergeCell ref="A21:B21"/>
    <mergeCell ref="A23:B23"/>
    <mergeCell ref="A24:B24"/>
    <mergeCell ref="A25:B25"/>
    <mergeCell ref="A26:B26"/>
  </mergeCells>
  <pageMargins left="0.511811024" right="0.511811024" top="0.78740157499999996" bottom="0.78740157499999996" header="0.31496062000000002" footer="0.31496062000000002"/>
  <pageSetup paperSize="9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53"/>
  <sheetViews>
    <sheetView showGridLines="0" view="pageBreakPreview" zoomScaleNormal="100" zoomScaleSheetLayoutView="100" workbookViewId="0">
      <selection activeCell="B6" sqref="B6"/>
    </sheetView>
  </sheetViews>
  <sheetFormatPr defaultColWidth="0" defaultRowHeight="12" zeroHeight="1"/>
  <cols>
    <col min="1" max="1" width="5" style="4" customWidth="1"/>
    <col min="2" max="2" width="49.42578125" style="4" customWidth="1"/>
    <col min="3" max="3" width="20" style="4" customWidth="1"/>
    <col min="4" max="4" width="21.85546875" style="4" customWidth="1"/>
    <col min="5" max="5" width="17.28515625" style="4" hidden="1" customWidth="1"/>
    <col min="6" max="16384" width="0" style="4" hidden="1"/>
  </cols>
  <sheetData>
    <row r="1" spans="1:4" ht="12.75">
      <c r="A1" s="156" t="s">
        <v>215</v>
      </c>
      <c r="B1" s="68"/>
      <c r="C1" s="68"/>
      <c r="D1" s="69"/>
    </row>
    <row r="2" spans="1:4" ht="12.75">
      <c r="A2" s="157" t="s">
        <v>216</v>
      </c>
      <c r="B2" s="70"/>
      <c r="C2" s="70"/>
      <c r="D2" s="71"/>
    </row>
    <row r="3" spans="1:4" s="124" customFormat="1" ht="12.75">
      <c r="A3" s="157" t="s">
        <v>217</v>
      </c>
      <c r="B3" s="70"/>
      <c r="C3" s="70"/>
      <c r="D3" s="71"/>
    </row>
    <row r="4" spans="1:4" s="124" customFormat="1" ht="12.75">
      <c r="A4" s="157" t="s">
        <v>218</v>
      </c>
      <c r="B4" s="70"/>
      <c r="C4" s="70"/>
      <c r="D4" s="71"/>
    </row>
    <row r="5" spans="1:4" ht="12.75">
      <c r="A5" s="164" t="s">
        <v>219</v>
      </c>
      <c r="B5" s="171"/>
      <c r="C5" s="171"/>
      <c r="D5" s="172"/>
    </row>
    <row r="6" spans="1:4">
      <c r="A6" s="9"/>
      <c r="B6" s="9"/>
      <c r="C6" s="9"/>
      <c r="D6" s="9"/>
    </row>
    <row r="7" spans="1:4" ht="12.75">
      <c r="A7" s="178" t="s">
        <v>46</v>
      </c>
      <c r="B7" s="178"/>
      <c r="C7" s="176" t="s">
        <v>197</v>
      </c>
      <c r="D7" s="176"/>
    </row>
    <row r="8" spans="1:4" ht="12.75">
      <c r="A8" s="178" t="s">
        <v>42</v>
      </c>
      <c r="B8" s="178"/>
      <c r="C8" s="177" t="s">
        <v>227</v>
      </c>
      <c r="D8" s="177"/>
    </row>
    <row r="9" spans="1:4"/>
    <row r="10" spans="1:4" ht="12.75">
      <c r="A10" s="10"/>
      <c r="B10" s="10"/>
      <c r="C10" s="10"/>
      <c r="D10" s="10"/>
    </row>
    <row r="11" spans="1:4" ht="12.75">
      <c r="A11" s="132" t="s">
        <v>2</v>
      </c>
      <c r="B11" s="210" t="s">
        <v>43</v>
      </c>
      <c r="C11" s="210"/>
      <c r="D11" s="154"/>
    </row>
    <row r="12" spans="1:4" ht="12.75">
      <c r="A12" s="132" t="s">
        <v>4</v>
      </c>
      <c r="B12" s="210" t="s">
        <v>44</v>
      </c>
      <c r="C12" s="210"/>
      <c r="D12" s="154" t="s">
        <v>198</v>
      </c>
    </row>
    <row r="13" spans="1:4" ht="12.75">
      <c r="A13" s="132" t="s">
        <v>5</v>
      </c>
      <c r="B13" s="210" t="s">
        <v>105</v>
      </c>
      <c r="C13" s="210"/>
      <c r="D13" s="154"/>
    </row>
    <row r="14" spans="1:4" ht="12.75">
      <c r="A14" s="132" t="s">
        <v>6</v>
      </c>
      <c r="B14" s="238" t="s">
        <v>70</v>
      </c>
      <c r="C14" s="239"/>
      <c r="D14" s="154"/>
    </row>
    <row r="15" spans="1:4" ht="12.75">
      <c r="A15" s="132" t="s">
        <v>7</v>
      </c>
      <c r="B15" s="210" t="s">
        <v>45</v>
      </c>
      <c r="C15" s="210"/>
      <c r="D15" s="154" t="s">
        <v>220</v>
      </c>
    </row>
    <row r="16" spans="1:4">
      <c r="A16" s="140"/>
      <c r="B16" s="140"/>
      <c r="C16" s="141"/>
      <c r="D16" s="140"/>
    </row>
    <row r="17" spans="1:4" ht="12.75">
      <c r="A17" s="237" t="s">
        <v>47</v>
      </c>
      <c r="B17" s="237"/>
      <c r="C17" s="237"/>
      <c r="D17" s="237"/>
    </row>
    <row r="18" spans="1:4" ht="30" customHeight="1">
      <c r="A18" s="233" t="s">
        <v>48</v>
      </c>
      <c r="B18" s="233"/>
      <c r="C18" s="233"/>
      <c r="D18" s="233"/>
    </row>
    <row r="19" spans="1:4" ht="12.75">
      <c r="A19" s="132">
        <v>1</v>
      </c>
      <c r="B19" s="210" t="s">
        <v>102</v>
      </c>
      <c r="C19" s="210"/>
      <c r="D19" s="63" t="s">
        <v>221</v>
      </c>
    </row>
    <row r="20" spans="1:4" ht="12.75">
      <c r="A20" s="132">
        <v>2</v>
      </c>
      <c r="B20" s="210" t="s">
        <v>103</v>
      </c>
      <c r="C20" s="210"/>
      <c r="D20" s="63" t="s">
        <v>199</v>
      </c>
    </row>
    <row r="21" spans="1:4" ht="12.75">
      <c r="A21" s="132">
        <v>3</v>
      </c>
      <c r="B21" s="210" t="s">
        <v>104</v>
      </c>
      <c r="C21" s="210"/>
      <c r="D21" s="149"/>
    </row>
    <row r="22" spans="1:4" ht="26.25" customHeight="1">
      <c r="A22" s="132">
        <v>4</v>
      </c>
      <c r="B22" s="210" t="s">
        <v>49</v>
      </c>
      <c r="C22" s="210"/>
      <c r="D22" s="63" t="s">
        <v>200</v>
      </c>
    </row>
    <row r="23" spans="1:4" ht="12.75">
      <c r="A23" s="132">
        <v>5</v>
      </c>
      <c r="B23" s="210" t="s">
        <v>50</v>
      </c>
      <c r="C23" s="210"/>
      <c r="D23" s="150"/>
    </row>
    <row r="24" spans="1:4" ht="12.75">
      <c r="A24" s="142"/>
      <c r="B24" s="142"/>
      <c r="C24" s="142"/>
      <c r="D24" s="143"/>
    </row>
    <row r="25" spans="1:4" ht="12.75">
      <c r="A25" s="240" t="s">
        <v>212</v>
      </c>
      <c r="B25" s="240"/>
      <c r="C25" s="240"/>
      <c r="D25" s="240"/>
    </row>
    <row r="26" spans="1:4" ht="12.75">
      <c r="A26" s="237" t="s">
        <v>51</v>
      </c>
      <c r="B26" s="237"/>
      <c r="C26" s="237"/>
      <c r="D26" s="237"/>
    </row>
    <row r="27" spans="1:4" ht="12.75">
      <c r="A27" s="144">
        <v>1</v>
      </c>
      <c r="B27" s="233" t="s">
        <v>0</v>
      </c>
      <c r="C27" s="233"/>
      <c r="D27" s="144" t="s">
        <v>1</v>
      </c>
    </row>
    <row r="28" spans="1:4" ht="12.75">
      <c r="A28" s="127" t="s">
        <v>2</v>
      </c>
      <c r="B28" s="210" t="s">
        <v>3</v>
      </c>
      <c r="C28" s="210"/>
      <c r="D28" s="123">
        <f>D21</f>
        <v>0</v>
      </c>
    </row>
    <row r="29" spans="1:4" s="90" customFormat="1" ht="12.75">
      <c r="A29" s="127" t="s">
        <v>4</v>
      </c>
      <c r="B29" s="210" t="s">
        <v>201</v>
      </c>
      <c r="C29" s="210"/>
      <c r="D29" s="123">
        <f>D28*30%</f>
        <v>0</v>
      </c>
    </row>
    <row r="30" spans="1:4" ht="12.75">
      <c r="A30" s="127" t="s">
        <v>5</v>
      </c>
      <c r="B30" s="210" t="s">
        <v>11</v>
      </c>
      <c r="C30" s="210"/>
      <c r="D30" s="123"/>
    </row>
    <row r="31" spans="1:4" ht="15" customHeight="1">
      <c r="A31" s="234" t="s">
        <v>110</v>
      </c>
      <c r="B31" s="235"/>
      <c r="C31" s="236"/>
      <c r="D31" s="13">
        <f>SUM(D28:D30)</f>
        <v>0</v>
      </c>
    </row>
    <row r="32" spans="1:4" ht="24" customHeight="1">
      <c r="A32" s="241" t="s">
        <v>106</v>
      </c>
      <c r="B32" s="242"/>
      <c r="C32" s="242"/>
      <c r="D32" s="242"/>
    </row>
    <row r="33" spans="1:4" ht="12.75">
      <c r="A33" s="231"/>
      <c r="B33" s="232"/>
      <c r="C33" s="232"/>
      <c r="D33" s="232"/>
    </row>
    <row r="34" spans="1:4" ht="15" customHeight="1">
      <c r="A34" s="231" t="s">
        <v>74</v>
      </c>
      <c r="B34" s="232"/>
      <c r="C34" s="232"/>
      <c r="D34" s="232"/>
    </row>
    <row r="35" spans="1:4" s="41" customFormat="1" ht="15" customHeight="1">
      <c r="A35" s="231" t="s">
        <v>75</v>
      </c>
      <c r="B35" s="232"/>
      <c r="C35" s="232"/>
      <c r="D35" s="232"/>
    </row>
    <row r="36" spans="1:4" ht="25.5" customHeight="1">
      <c r="A36" s="22" t="s">
        <v>76</v>
      </c>
      <c r="B36" s="22" t="s">
        <v>82</v>
      </c>
      <c r="C36" s="22" t="s">
        <v>15</v>
      </c>
      <c r="D36" s="22" t="s">
        <v>1</v>
      </c>
    </row>
    <row r="37" spans="1:4" ht="12.75">
      <c r="A37" s="23" t="s">
        <v>2</v>
      </c>
      <c r="B37" s="24" t="s">
        <v>107</v>
      </c>
      <c r="C37" s="25">
        <v>8.3299999999999999E-2</v>
      </c>
      <c r="D37" s="26">
        <f>C37*D31</f>
        <v>0</v>
      </c>
    </row>
    <row r="38" spans="1:4" ht="25.5">
      <c r="A38" s="23" t="s">
        <v>4</v>
      </c>
      <c r="B38" s="24" t="s">
        <v>108</v>
      </c>
      <c r="C38" s="25">
        <v>2.7799999999999998E-2</v>
      </c>
      <c r="D38" s="26">
        <f>D31*C38</f>
        <v>0</v>
      </c>
    </row>
    <row r="39" spans="1:4" ht="12.75">
      <c r="A39" s="213" t="s">
        <v>139</v>
      </c>
      <c r="B39" s="213"/>
      <c r="C39" s="27">
        <f>SUM(C37:C38)</f>
        <v>0.1111</v>
      </c>
      <c r="D39" s="28">
        <f>SUM(D37:D38)</f>
        <v>0</v>
      </c>
    </row>
    <row r="40" spans="1:4" ht="12.75">
      <c r="A40" s="23" t="s">
        <v>5</v>
      </c>
      <c r="B40" s="24" t="s">
        <v>140</v>
      </c>
      <c r="C40" s="25">
        <f>C39*C56</f>
        <v>3.7551800000000003E-2</v>
      </c>
      <c r="D40" s="26">
        <f>D31*C40</f>
        <v>0</v>
      </c>
    </row>
    <row r="41" spans="1:4" ht="12.75">
      <c r="A41" s="213" t="s">
        <v>109</v>
      </c>
      <c r="B41" s="213"/>
      <c r="C41" s="27">
        <f>SUM(C39:C40)</f>
        <v>0.1486518</v>
      </c>
      <c r="D41" s="28">
        <f>SUM(D39:D40)</f>
        <v>0</v>
      </c>
    </row>
    <row r="42" spans="1:4" ht="53.25" customHeight="1">
      <c r="A42" s="244" t="s">
        <v>111</v>
      </c>
      <c r="B42" s="245"/>
      <c r="C42" s="245"/>
      <c r="D42" s="246"/>
    </row>
    <row r="43" spans="1:4" ht="40.5" customHeight="1">
      <c r="A43" s="220" t="s">
        <v>112</v>
      </c>
      <c r="B43" s="221"/>
      <c r="C43" s="221"/>
      <c r="D43" s="222"/>
    </row>
    <row r="44" spans="1:4" ht="51.75" customHeight="1">
      <c r="A44" s="217" t="s">
        <v>113</v>
      </c>
      <c r="B44" s="218"/>
      <c r="C44" s="218"/>
      <c r="D44" s="219"/>
    </row>
    <row r="45" spans="1:4" ht="15" customHeight="1">
      <c r="A45" s="53"/>
      <c r="B45" s="54"/>
      <c r="C45" s="54"/>
      <c r="D45" s="54"/>
    </row>
    <row r="46" spans="1:4" ht="25.5" customHeight="1">
      <c r="A46" s="211" t="s">
        <v>77</v>
      </c>
      <c r="B46" s="214"/>
      <c r="C46" s="214"/>
      <c r="D46" s="214"/>
    </row>
    <row r="47" spans="1:4" ht="17.25" customHeight="1">
      <c r="A47" s="15" t="s">
        <v>81</v>
      </c>
      <c r="B47" s="15" t="s">
        <v>83</v>
      </c>
      <c r="C47" s="15" t="s">
        <v>15</v>
      </c>
      <c r="D47" s="15" t="s">
        <v>1</v>
      </c>
    </row>
    <row r="48" spans="1:4" ht="12.75">
      <c r="A48" s="16" t="s">
        <v>2</v>
      </c>
      <c r="B48" s="17" t="s">
        <v>16</v>
      </c>
      <c r="C48" s="18">
        <v>0.2</v>
      </c>
      <c r="D48" s="19">
        <f>D31*C48</f>
        <v>0</v>
      </c>
    </row>
    <row r="49" spans="1:4" ht="12.75">
      <c r="A49" s="16" t="s">
        <v>4</v>
      </c>
      <c r="B49" s="17" t="s">
        <v>18</v>
      </c>
      <c r="C49" s="42">
        <v>2.5000000000000001E-2</v>
      </c>
      <c r="D49" s="19">
        <f>D31*C49</f>
        <v>0</v>
      </c>
    </row>
    <row r="50" spans="1:4" ht="12.75">
      <c r="A50" s="16" t="s">
        <v>5</v>
      </c>
      <c r="B50" s="17" t="s">
        <v>78</v>
      </c>
      <c r="C50" s="151"/>
      <c r="D50" s="19">
        <f>D31*C50</f>
        <v>0</v>
      </c>
    </row>
    <row r="51" spans="1:4" ht="12.75">
      <c r="A51" s="16" t="s">
        <v>6</v>
      </c>
      <c r="B51" s="17" t="s">
        <v>79</v>
      </c>
      <c r="C51" s="42">
        <v>1.4999999999999999E-2</v>
      </c>
      <c r="D51" s="19">
        <f>D31*C51</f>
        <v>0</v>
      </c>
    </row>
    <row r="52" spans="1:4" ht="12.75">
      <c r="A52" s="16" t="s">
        <v>7</v>
      </c>
      <c r="B52" s="17" t="s">
        <v>80</v>
      </c>
      <c r="C52" s="42">
        <v>0.01</v>
      </c>
      <c r="D52" s="19">
        <f>D31*C52</f>
        <v>0</v>
      </c>
    </row>
    <row r="53" spans="1:4" ht="12.75">
      <c r="A53" s="16" t="s">
        <v>8</v>
      </c>
      <c r="B53" s="17" t="s">
        <v>20</v>
      </c>
      <c r="C53" s="18">
        <v>6.0000000000000001E-3</v>
      </c>
      <c r="D53" s="19">
        <f>D31*C53</f>
        <v>0</v>
      </c>
    </row>
    <row r="54" spans="1:4" ht="12.75">
      <c r="A54" s="16" t="s">
        <v>9</v>
      </c>
      <c r="B54" s="17" t="s">
        <v>17</v>
      </c>
      <c r="C54" s="18">
        <v>2E-3</v>
      </c>
      <c r="D54" s="19">
        <f>D31*C54</f>
        <v>0</v>
      </c>
    </row>
    <row r="55" spans="1:4" ht="12.75">
      <c r="A55" s="16" t="s">
        <v>10</v>
      </c>
      <c r="B55" s="17" t="s">
        <v>19</v>
      </c>
      <c r="C55" s="42">
        <v>0.08</v>
      </c>
      <c r="D55" s="19">
        <f>D31*C55</f>
        <v>0</v>
      </c>
    </row>
    <row r="56" spans="1:4" ht="12.75">
      <c r="A56" s="243" t="s">
        <v>117</v>
      </c>
      <c r="B56" s="243"/>
      <c r="C56" s="20">
        <f>SUM(C48:C55)</f>
        <v>0.33800000000000002</v>
      </c>
      <c r="D56" s="21">
        <f>SUM(D48:D55)</f>
        <v>0</v>
      </c>
    </row>
    <row r="57" spans="1:4" ht="27" customHeight="1">
      <c r="A57" s="244" t="s">
        <v>114</v>
      </c>
      <c r="B57" s="245"/>
      <c r="C57" s="245"/>
      <c r="D57" s="246"/>
    </row>
    <row r="58" spans="1:4" ht="27" customHeight="1">
      <c r="A58" s="220" t="s">
        <v>115</v>
      </c>
      <c r="B58" s="221"/>
      <c r="C58" s="221"/>
      <c r="D58" s="222"/>
    </row>
    <row r="59" spans="1:4" ht="27" customHeight="1">
      <c r="A59" s="217" t="s">
        <v>116</v>
      </c>
      <c r="B59" s="218"/>
      <c r="C59" s="218"/>
      <c r="D59" s="219"/>
    </row>
    <row r="60" spans="1:4" ht="15" customHeight="1">
      <c r="A60" s="54"/>
      <c r="B60" s="54"/>
      <c r="C60" s="54"/>
      <c r="D60" s="54"/>
    </row>
    <row r="61" spans="1:4" ht="15" customHeight="1">
      <c r="A61" s="211" t="s">
        <v>84</v>
      </c>
      <c r="B61" s="214"/>
      <c r="C61" s="214"/>
      <c r="D61" s="214"/>
    </row>
    <row r="62" spans="1:4" ht="25.5">
      <c r="A62" s="11" t="s">
        <v>86</v>
      </c>
      <c r="B62" s="11" t="s">
        <v>12</v>
      </c>
      <c r="C62" s="11" t="s">
        <v>40</v>
      </c>
      <c r="D62" s="11" t="s">
        <v>55</v>
      </c>
    </row>
    <row r="63" spans="1:4" ht="12.75">
      <c r="A63" s="12" t="s">
        <v>2</v>
      </c>
      <c r="B63" s="14" t="s">
        <v>211</v>
      </c>
      <c r="C63" s="152"/>
      <c r="D63" s="1">
        <f>IF((C63*15*2)-(D28*6%)&gt;0,(C63*15*2)-(D28*6%),0)</f>
        <v>0</v>
      </c>
    </row>
    <row r="64" spans="1:4" ht="24">
      <c r="A64" s="12" t="s">
        <v>4</v>
      </c>
      <c r="B64" s="72" t="s">
        <v>222</v>
      </c>
      <c r="C64" s="152"/>
      <c r="D64" s="1">
        <f>C64*15</f>
        <v>0</v>
      </c>
    </row>
    <row r="65" spans="1:4" ht="12.75">
      <c r="A65" s="12" t="s">
        <v>5</v>
      </c>
      <c r="B65" s="73" t="s">
        <v>223</v>
      </c>
      <c r="C65" s="256"/>
      <c r="D65" s="257"/>
    </row>
    <row r="66" spans="1:4" ht="12.75">
      <c r="A66" s="12" t="s">
        <v>6</v>
      </c>
      <c r="B66" s="75" t="s">
        <v>224</v>
      </c>
      <c r="C66" s="251"/>
      <c r="D66" s="252"/>
    </row>
    <row r="67" spans="1:4" s="74" customFormat="1" ht="12.75">
      <c r="A67" s="12" t="s">
        <v>7</v>
      </c>
      <c r="B67" s="77" t="s">
        <v>225</v>
      </c>
      <c r="C67" s="251"/>
      <c r="D67" s="252"/>
    </row>
    <row r="68" spans="1:4" ht="24">
      <c r="A68" s="12" t="s">
        <v>8</v>
      </c>
      <c r="B68" s="78" t="s">
        <v>226</v>
      </c>
      <c r="C68" s="215"/>
      <c r="D68" s="216"/>
    </row>
    <row r="69" spans="1:4" ht="12.75">
      <c r="A69" s="2"/>
      <c r="B69" s="3" t="s">
        <v>118</v>
      </c>
      <c r="C69" s="253">
        <f>D63+D64+C65+C66+C67+C68</f>
        <v>0</v>
      </c>
      <c r="D69" s="254"/>
    </row>
    <row r="70" spans="1:4">
      <c r="A70" s="225"/>
      <c r="B70" s="226"/>
      <c r="C70" s="226"/>
      <c r="D70" s="226"/>
    </row>
    <row r="71" spans="1:4" ht="29.25" customHeight="1">
      <c r="A71" s="211" t="s">
        <v>85</v>
      </c>
      <c r="B71" s="214"/>
      <c r="C71" s="214"/>
      <c r="D71" s="214"/>
    </row>
    <row r="72" spans="1:4" ht="12.75">
      <c r="A72" s="48">
        <v>2</v>
      </c>
      <c r="B72" s="48" t="s">
        <v>87</v>
      </c>
      <c r="C72" s="48" t="s">
        <v>15</v>
      </c>
      <c r="D72" s="48" t="s">
        <v>1</v>
      </c>
    </row>
    <row r="73" spans="1:4" ht="25.5">
      <c r="A73" s="47" t="s">
        <v>76</v>
      </c>
      <c r="B73" s="30" t="s">
        <v>82</v>
      </c>
      <c r="C73" s="35">
        <f>C41</f>
        <v>0.1486518</v>
      </c>
      <c r="D73" s="31">
        <f>D41</f>
        <v>0</v>
      </c>
    </row>
    <row r="74" spans="1:4" ht="12.75">
      <c r="A74" s="47" t="s">
        <v>81</v>
      </c>
      <c r="B74" s="30" t="s">
        <v>83</v>
      </c>
      <c r="C74" s="35">
        <f>C56</f>
        <v>0.33800000000000002</v>
      </c>
      <c r="D74" s="31">
        <f>D56</f>
        <v>0</v>
      </c>
    </row>
    <row r="75" spans="1:4" ht="12.75">
      <c r="A75" s="47" t="s">
        <v>86</v>
      </c>
      <c r="B75" s="30" t="s">
        <v>12</v>
      </c>
      <c r="C75" s="35" t="s">
        <v>88</v>
      </c>
      <c r="D75" s="31">
        <f>C69</f>
        <v>0</v>
      </c>
    </row>
    <row r="76" spans="1:4" ht="12.75">
      <c r="A76" s="213" t="s">
        <v>119</v>
      </c>
      <c r="B76" s="213"/>
      <c r="C76" s="36" t="s">
        <v>88</v>
      </c>
      <c r="D76" s="13">
        <f>SUM(D73:D75)</f>
        <v>0</v>
      </c>
    </row>
    <row r="77" spans="1:4">
      <c r="A77" s="49"/>
      <c r="B77" s="50"/>
      <c r="C77" s="50"/>
      <c r="D77" s="50"/>
    </row>
    <row r="78" spans="1:4">
      <c r="A78" s="49"/>
      <c r="B78" s="50"/>
      <c r="C78" s="50"/>
      <c r="D78" s="50"/>
    </row>
    <row r="79" spans="1:4" ht="27" customHeight="1">
      <c r="A79" s="211" t="s">
        <v>120</v>
      </c>
      <c r="B79" s="214"/>
      <c r="C79" s="214"/>
      <c r="D79" s="214"/>
    </row>
    <row r="80" spans="1:4" ht="18.75" customHeight="1">
      <c r="A80" s="22">
        <v>3</v>
      </c>
      <c r="B80" s="22" t="s">
        <v>21</v>
      </c>
      <c r="C80" s="22" t="s">
        <v>15</v>
      </c>
      <c r="D80" s="22" t="s">
        <v>1</v>
      </c>
    </row>
    <row r="81" spans="1:4" ht="12.75">
      <c r="A81" s="29" t="s">
        <v>2</v>
      </c>
      <c r="B81" s="91" t="s">
        <v>22</v>
      </c>
      <c r="C81" s="92">
        <v>4.1999999999999997E-3</v>
      </c>
      <c r="D81" s="31">
        <f t="shared" ref="D81:D86" si="0">D$31*C81</f>
        <v>0</v>
      </c>
    </row>
    <row r="82" spans="1:4" ht="37.5">
      <c r="A82" s="29" t="s">
        <v>4</v>
      </c>
      <c r="B82" s="91" t="s">
        <v>156</v>
      </c>
      <c r="C82" s="92">
        <f>C81*C55</f>
        <v>3.3599999999999998E-4</v>
      </c>
      <c r="D82" s="31">
        <f t="shared" si="0"/>
        <v>0</v>
      </c>
    </row>
    <row r="83" spans="1:4" ht="62.25">
      <c r="A83" s="29" t="s">
        <v>5</v>
      </c>
      <c r="B83" s="91" t="s">
        <v>157</v>
      </c>
      <c r="C83" s="92">
        <f>40%*C56*C81</f>
        <v>5.6784000000000001E-4</v>
      </c>
      <c r="D83" s="31">
        <f t="shared" si="0"/>
        <v>0</v>
      </c>
    </row>
    <row r="84" spans="1:4" ht="12.75">
      <c r="A84" s="29" t="s">
        <v>6</v>
      </c>
      <c r="B84" s="91" t="s">
        <v>23</v>
      </c>
      <c r="C84" s="92">
        <v>1.9400000000000001E-2</v>
      </c>
      <c r="D84" s="31">
        <f t="shared" si="0"/>
        <v>0</v>
      </c>
    </row>
    <row r="85" spans="1:4" ht="62.25">
      <c r="A85" s="29" t="s">
        <v>7</v>
      </c>
      <c r="B85" s="91" t="s">
        <v>158</v>
      </c>
      <c r="C85" s="92">
        <f>C56*C84</f>
        <v>6.5572000000000009E-3</v>
      </c>
      <c r="D85" s="31">
        <f t="shared" si="0"/>
        <v>0</v>
      </c>
    </row>
    <row r="86" spans="1:4" ht="62.25">
      <c r="A86" s="29" t="s">
        <v>8</v>
      </c>
      <c r="B86" s="91" t="s">
        <v>159</v>
      </c>
      <c r="C86" s="92">
        <f>40%*C56*C84</f>
        <v>2.6228800000000002E-3</v>
      </c>
      <c r="D86" s="31">
        <f t="shared" si="0"/>
        <v>0</v>
      </c>
    </row>
    <row r="87" spans="1:4" ht="12.75">
      <c r="A87" s="213" t="s">
        <v>121</v>
      </c>
      <c r="B87" s="213"/>
      <c r="C87" s="32">
        <f>SUM(C81:C86)</f>
        <v>3.3683919999999999E-2</v>
      </c>
      <c r="D87" s="13">
        <f>SUM(D81:D86)</f>
        <v>0</v>
      </c>
    </row>
    <row r="88" spans="1:4" s="90" customFormat="1" ht="66" customHeight="1">
      <c r="A88" s="227" t="s">
        <v>160</v>
      </c>
      <c r="B88" s="228"/>
      <c r="C88" s="228"/>
      <c r="D88" s="228"/>
    </row>
    <row r="89" spans="1:4" ht="12.75">
      <c r="A89" s="45"/>
      <c r="B89" s="46"/>
      <c r="C89" s="46"/>
      <c r="D89" s="46"/>
    </row>
    <row r="90" spans="1:4" ht="12.75">
      <c r="A90" s="211" t="s">
        <v>89</v>
      </c>
      <c r="B90" s="214"/>
      <c r="C90" s="214"/>
      <c r="D90" s="214"/>
    </row>
    <row r="91" spans="1:4"/>
    <row r="92" spans="1:4" ht="51" customHeight="1">
      <c r="A92" s="248" t="s">
        <v>122</v>
      </c>
      <c r="B92" s="249"/>
      <c r="C92" s="249"/>
      <c r="D92" s="250"/>
    </row>
    <row r="93" spans="1:4" ht="12.75">
      <c r="A93" s="55"/>
      <c r="B93" s="56"/>
      <c r="C93" s="56"/>
      <c r="D93" s="56"/>
    </row>
    <row r="94" spans="1:4" ht="24.75" customHeight="1">
      <c r="A94" s="211" t="s">
        <v>123</v>
      </c>
      <c r="B94" s="214"/>
      <c r="C94" s="214"/>
      <c r="D94" s="214"/>
    </row>
    <row r="95" spans="1:4" ht="19.5" customHeight="1">
      <c r="A95" s="22" t="s">
        <v>14</v>
      </c>
      <c r="B95" s="22" t="s">
        <v>90</v>
      </c>
      <c r="C95" s="22" t="s">
        <v>15</v>
      </c>
      <c r="D95" s="22" t="s">
        <v>1</v>
      </c>
    </row>
    <row r="96" spans="1:4" ht="38.25">
      <c r="A96" s="29" t="s">
        <v>2</v>
      </c>
      <c r="B96" s="30" t="s">
        <v>125</v>
      </c>
      <c r="C96" s="93">
        <v>9.9400000000000002E-2</v>
      </c>
      <c r="D96" s="31">
        <f t="shared" ref="D96:D101" si="1">D$31*C96</f>
        <v>0</v>
      </c>
    </row>
    <row r="97" spans="1:4" ht="12.75">
      <c r="A97" s="29" t="s">
        <v>4</v>
      </c>
      <c r="B97" s="30" t="s">
        <v>126</v>
      </c>
      <c r="C97" s="151"/>
      <c r="D97" s="31">
        <f t="shared" si="1"/>
        <v>0</v>
      </c>
    </row>
    <row r="98" spans="1:4" ht="12.75">
      <c r="A98" s="29" t="s">
        <v>5</v>
      </c>
      <c r="B98" s="30" t="s">
        <v>127</v>
      </c>
      <c r="C98" s="151"/>
      <c r="D98" s="31">
        <f t="shared" si="1"/>
        <v>0</v>
      </c>
    </row>
    <row r="99" spans="1:4" ht="25.5">
      <c r="A99" s="29" t="s">
        <v>6</v>
      </c>
      <c r="B99" s="30" t="s">
        <v>128</v>
      </c>
      <c r="C99" s="151"/>
      <c r="D99" s="31">
        <f t="shared" si="1"/>
        <v>0</v>
      </c>
    </row>
    <row r="100" spans="1:4" ht="12.75">
      <c r="A100" s="52" t="s">
        <v>7</v>
      </c>
      <c r="B100" s="30" t="s">
        <v>129</v>
      </c>
      <c r="C100" s="151"/>
      <c r="D100" s="31">
        <f t="shared" si="1"/>
        <v>0</v>
      </c>
    </row>
    <row r="101" spans="1:4" ht="12.75">
      <c r="A101" s="29" t="s">
        <v>8</v>
      </c>
      <c r="B101" s="30" t="s">
        <v>130</v>
      </c>
      <c r="C101" s="151"/>
      <c r="D101" s="31">
        <f t="shared" si="1"/>
        <v>0</v>
      </c>
    </row>
    <row r="102" spans="1:4" ht="12.75">
      <c r="A102" s="213" t="s">
        <v>155</v>
      </c>
      <c r="B102" s="213"/>
      <c r="C102" s="33">
        <f>SUM(C96:C101)</f>
        <v>9.9400000000000002E-2</v>
      </c>
      <c r="D102" s="13">
        <f>SUM(D96:D101)</f>
        <v>0</v>
      </c>
    </row>
    <row r="103" spans="1:4" s="79" customFormat="1" ht="12.75">
      <c r="A103" s="88" t="s">
        <v>9</v>
      </c>
      <c r="B103" s="24" t="s">
        <v>154</v>
      </c>
      <c r="C103" s="89">
        <f>C56*C102</f>
        <v>3.3597200000000001E-2</v>
      </c>
      <c r="D103" s="5">
        <f>C103*D31</f>
        <v>0</v>
      </c>
    </row>
    <row r="104" spans="1:4" s="79" customFormat="1" ht="12.75">
      <c r="A104" s="213" t="s">
        <v>124</v>
      </c>
      <c r="B104" s="213"/>
      <c r="C104" s="33">
        <f>C102+C103</f>
        <v>0.13299720000000001</v>
      </c>
      <c r="D104" s="13">
        <f>D102+D103</f>
        <v>0</v>
      </c>
    </row>
    <row r="105" spans="1:4" ht="12.75">
      <c r="A105" s="45"/>
      <c r="B105" s="46"/>
      <c r="C105" s="46"/>
      <c r="D105" s="46"/>
    </row>
    <row r="106" spans="1:4" s="124" customFormat="1" ht="12.75">
      <c r="A106" s="211" t="s">
        <v>206</v>
      </c>
      <c r="B106" s="212"/>
      <c r="C106" s="212"/>
      <c r="D106" s="212"/>
    </row>
    <row r="107" spans="1:4" s="124" customFormat="1" ht="12.75">
      <c r="A107" s="125" t="s">
        <v>207</v>
      </c>
      <c r="B107" s="136" t="s">
        <v>90</v>
      </c>
      <c r="C107" s="125" t="s">
        <v>15</v>
      </c>
      <c r="D107" s="125" t="s">
        <v>1</v>
      </c>
    </row>
    <row r="108" spans="1:4" s="124" customFormat="1" ht="25.5">
      <c r="A108" s="132" t="s">
        <v>2</v>
      </c>
      <c r="B108" s="128" t="s">
        <v>208</v>
      </c>
      <c r="C108" s="133">
        <f>IFERROR(D108/D31,0)</f>
        <v>0</v>
      </c>
      <c r="D108" s="5">
        <f>((D28+D29+D30)/220)*15*1.5</f>
        <v>0</v>
      </c>
    </row>
    <row r="109" spans="1:4" s="124" customFormat="1" ht="12.75">
      <c r="A109" s="213" t="s">
        <v>209</v>
      </c>
      <c r="B109" s="213"/>
      <c r="C109" s="129">
        <f>SUM(C108)</f>
        <v>0</v>
      </c>
      <c r="D109" s="135">
        <f>SUM(D108:D108)</f>
        <v>0</v>
      </c>
    </row>
    <row r="110" spans="1:4" s="124" customFormat="1" ht="12.75">
      <c r="A110" s="132" t="s">
        <v>4</v>
      </c>
      <c r="B110" s="126" t="s">
        <v>214</v>
      </c>
      <c r="C110" s="133">
        <f>C109*C56</f>
        <v>0</v>
      </c>
      <c r="D110" s="5">
        <f>C110*D38</f>
        <v>0</v>
      </c>
    </row>
    <row r="111" spans="1:4" s="124" customFormat="1" ht="12.75">
      <c r="A111" s="213" t="s">
        <v>210</v>
      </c>
      <c r="B111" s="213"/>
      <c r="C111" s="129">
        <f>C109+C110</f>
        <v>0</v>
      </c>
      <c r="D111" s="13">
        <f>D109+D110</f>
        <v>0</v>
      </c>
    </row>
    <row r="112" spans="1:4" s="124" customFormat="1" ht="12.75">
      <c r="A112" s="130"/>
      <c r="B112" s="131"/>
      <c r="C112" s="131"/>
      <c r="D112" s="131"/>
    </row>
    <row r="113" spans="1:4" ht="26.25" customHeight="1">
      <c r="A113" s="211" t="s">
        <v>131</v>
      </c>
      <c r="B113" s="214"/>
      <c r="C113" s="214"/>
      <c r="D113" s="214"/>
    </row>
    <row r="114" spans="1:4" ht="12.75">
      <c r="A114" s="48">
        <v>4</v>
      </c>
      <c r="B114" s="48" t="s">
        <v>91</v>
      </c>
      <c r="C114" s="48" t="s">
        <v>15</v>
      </c>
      <c r="D114" s="48" t="s">
        <v>1</v>
      </c>
    </row>
    <row r="115" spans="1:4" ht="12.75">
      <c r="A115" s="132" t="s">
        <v>14</v>
      </c>
      <c r="B115" s="134" t="s">
        <v>133</v>
      </c>
      <c r="C115" s="137">
        <f>C104</f>
        <v>0.13299720000000001</v>
      </c>
      <c r="D115" s="5">
        <f>D104</f>
        <v>0</v>
      </c>
    </row>
    <row r="116" spans="1:4" s="124" customFormat="1" ht="25.5">
      <c r="A116" s="132" t="s">
        <v>207</v>
      </c>
      <c r="B116" s="134" t="s">
        <v>208</v>
      </c>
      <c r="C116" s="137">
        <f>C111</f>
        <v>0</v>
      </c>
      <c r="D116" s="5">
        <f>D111</f>
        <v>0</v>
      </c>
    </row>
    <row r="117" spans="1:4" ht="12.75">
      <c r="A117" s="213" t="s">
        <v>132</v>
      </c>
      <c r="B117" s="213"/>
      <c r="C117" s="36" t="s">
        <v>88</v>
      </c>
      <c r="D117" s="13">
        <f>SUM(D115:D115)</f>
        <v>0</v>
      </c>
    </row>
    <row r="118" spans="1:4" ht="12.75">
      <c r="A118" s="45"/>
      <c r="B118" s="46"/>
      <c r="C118" s="46"/>
      <c r="D118" s="46"/>
    </row>
    <row r="119" spans="1:4" ht="12.75">
      <c r="A119" s="211" t="s">
        <v>92</v>
      </c>
      <c r="B119" s="214"/>
      <c r="C119" s="214"/>
      <c r="D119" s="214"/>
    </row>
    <row r="120" spans="1:4" ht="12.75">
      <c r="A120" s="11">
        <v>5</v>
      </c>
      <c r="B120" s="247" t="s">
        <v>13</v>
      </c>
      <c r="C120" s="247"/>
      <c r="D120" s="11" t="s">
        <v>1</v>
      </c>
    </row>
    <row r="121" spans="1:4" ht="12.75">
      <c r="A121" s="127" t="s">
        <v>2</v>
      </c>
      <c r="B121" s="224" t="s">
        <v>71</v>
      </c>
      <c r="C121" s="224"/>
      <c r="D121" s="31">
        <f>'INSUMOS - UNIFORME'!F27</f>
        <v>0</v>
      </c>
    </row>
    <row r="122" spans="1:4" ht="12.75">
      <c r="A122" s="127" t="s">
        <v>4</v>
      </c>
      <c r="B122" s="224" t="s">
        <v>142</v>
      </c>
      <c r="C122" s="224"/>
      <c r="D122" s="31">
        <f>'INSUMOS - EQUIPAMENTOS'!I32</f>
        <v>0</v>
      </c>
    </row>
    <row r="123" spans="1:4" s="79" customFormat="1" ht="13.15" customHeight="1">
      <c r="A123" s="127" t="s">
        <v>5</v>
      </c>
      <c r="B123" s="224" t="s">
        <v>11</v>
      </c>
      <c r="C123" s="224"/>
      <c r="D123" s="31"/>
    </row>
    <row r="124" spans="1:4" ht="12.75">
      <c r="A124" s="2"/>
      <c r="B124" s="213" t="s">
        <v>134</v>
      </c>
      <c r="C124" s="213"/>
      <c r="D124" s="13">
        <f>SUM(D121:D123)</f>
        <v>0</v>
      </c>
    </row>
    <row r="125" spans="1:4">
      <c r="A125" s="229" t="s">
        <v>135</v>
      </c>
      <c r="B125" s="230"/>
      <c r="C125" s="230"/>
      <c r="D125" s="230"/>
    </row>
    <row r="126" spans="1:4" ht="12.75">
      <c r="A126" s="260"/>
      <c r="B126" s="261"/>
      <c r="C126" s="261"/>
      <c r="D126" s="261"/>
    </row>
    <row r="127" spans="1:4" s="37" customFormat="1" ht="12.75">
      <c r="A127" s="223" t="s">
        <v>93</v>
      </c>
      <c r="B127" s="223"/>
      <c r="C127" s="223"/>
      <c r="D127" s="223"/>
    </row>
    <row r="128" spans="1:4" ht="12.75">
      <c r="A128" s="22">
        <v>6</v>
      </c>
      <c r="B128" s="22" t="s">
        <v>24</v>
      </c>
      <c r="C128" s="22" t="s">
        <v>15</v>
      </c>
      <c r="D128" s="22" t="s">
        <v>1</v>
      </c>
    </row>
    <row r="129" spans="1:4" ht="12.75">
      <c r="A129" s="12" t="s">
        <v>2</v>
      </c>
      <c r="B129" s="38" t="s">
        <v>25</v>
      </c>
      <c r="C129" s="151"/>
      <c r="D129" s="7">
        <f>(D31+D76+D87+D117+D124)*C129</f>
        <v>0</v>
      </c>
    </row>
    <row r="130" spans="1:4" ht="12.75">
      <c r="A130" s="12" t="s">
        <v>4</v>
      </c>
      <c r="B130" s="38" t="s">
        <v>27</v>
      </c>
      <c r="C130" s="151"/>
      <c r="D130" s="7">
        <f>(D31+D76+D87+D117+D124+D129)*C130</f>
        <v>0</v>
      </c>
    </row>
    <row r="131" spans="1:4" ht="12.75">
      <c r="A131" s="12" t="s">
        <v>5</v>
      </c>
      <c r="B131" s="38" t="s">
        <v>26</v>
      </c>
      <c r="C131" s="62">
        <f>SUM(C132:C134)</f>
        <v>0</v>
      </c>
      <c r="D131" s="39">
        <f>((D146+D129+D130)/(1-C131))*C131</f>
        <v>0</v>
      </c>
    </row>
    <row r="132" spans="1:4" ht="12.75">
      <c r="A132" s="14"/>
      <c r="B132" s="38" t="s">
        <v>52</v>
      </c>
      <c r="C132" s="151"/>
      <c r="D132" s="7">
        <f>((D146+D129+D130)/(1-C131))*C132</f>
        <v>0</v>
      </c>
    </row>
    <row r="133" spans="1:4" ht="12.75">
      <c r="A133" s="14"/>
      <c r="B133" s="38" t="s">
        <v>53</v>
      </c>
      <c r="C133" s="153"/>
      <c r="D133" s="7">
        <f>((D146+D129+D130)/(1-C131))*C133</f>
        <v>0</v>
      </c>
    </row>
    <row r="134" spans="1:4" ht="12.75">
      <c r="A134" s="14"/>
      <c r="B134" s="38" t="s">
        <v>54</v>
      </c>
      <c r="C134" s="151"/>
      <c r="D134" s="7">
        <f>((D146+D129+D130)/(1-C131))*C134</f>
        <v>0</v>
      </c>
    </row>
    <row r="135" spans="1:4" ht="12.75">
      <c r="A135" s="2"/>
      <c r="B135" s="3" t="s">
        <v>136</v>
      </c>
      <c r="C135" s="33"/>
      <c r="D135" s="13">
        <f>D129+D130+D131</f>
        <v>0</v>
      </c>
    </row>
    <row r="136" spans="1:4" ht="12.75">
      <c r="A136" s="61" t="s">
        <v>137</v>
      </c>
      <c r="B136" s="51"/>
      <c r="C136" s="51"/>
      <c r="D136" s="41"/>
    </row>
    <row r="137" spans="1:4" ht="12.75">
      <c r="A137" s="61" t="s">
        <v>138</v>
      </c>
      <c r="B137" s="41"/>
      <c r="C137" s="41"/>
      <c r="D137" s="41"/>
    </row>
    <row r="138" spans="1:4">
      <c r="A138" s="41"/>
      <c r="B138" s="41"/>
      <c r="C138" s="41"/>
      <c r="D138" s="41"/>
    </row>
    <row r="139" spans="1:4" ht="12.75">
      <c r="A139" s="223" t="s">
        <v>94</v>
      </c>
      <c r="B139" s="223"/>
      <c r="C139" s="223"/>
      <c r="D139" s="223"/>
    </row>
    <row r="140" spans="1:4" ht="24" customHeight="1">
      <c r="A140" s="2"/>
      <c r="B140" s="258" t="s">
        <v>28</v>
      </c>
      <c r="C140" s="258"/>
      <c r="D140" s="22" t="s">
        <v>29</v>
      </c>
    </row>
    <row r="141" spans="1:4" ht="12.75">
      <c r="A141" s="34" t="s">
        <v>2</v>
      </c>
      <c r="B141" s="255" t="s">
        <v>30</v>
      </c>
      <c r="C141" s="255"/>
      <c r="D141" s="31">
        <f>D31</f>
        <v>0</v>
      </c>
    </row>
    <row r="142" spans="1:4" ht="12.75">
      <c r="A142" s="34" t="s">
        <v>4</v>
      </c>
      <c r="B142" s="255" t="s">
        <v>95</v>
      </c>
      <c r="C142" s="255"/>
      <c r="D142" s="31">
        <f>D76</f>
        <v>0</v>
      </c>
    </row>
    <row r="143" spans="1:4" ht="12.75">
      <c r="A143" s="34" t="s">
        <v>5</v>
      </c>
      <c r="B143" s="255" t="s">
        <v>96</v>
      </c>
      <c r="C143" s="255"/>
      <c r="D143" s="31">
        <f>D87</f>
        <v>0</v>
      </c>
    </row>
    <row r="144" spans="1:4" ht="24" customHeight="1">
      <c r="A144" s="34" t="s">
        <v>6</v>
      </c>
      <c r="B144" s="210" t="s">
        <v>97</v>
      </c>
      <c r="C144" s="210"/>
      <c r="D144" s="5">
        <f>D117</f>
        <v>0</v>
      </c>
    </row>
    <row r="145" spans="1:4" ht="12.75">
      <c r="A145" s="34" t="s">
        <v>7</v>
      </c>
      <c r="B145" s="255" t="s">
        <v>98</v>
      </c>
      <c r="C145" s="255"/>
      <c r="D145" s="31">
        <f>D124</f>
        <v>0</v>
      </c>
    </row>
    <row r="146" spans="1:4" ht="16.5" customHeight="1">
      <c r="A146" s="213" t="s">
        <v>99</v>
      </c>
      <c r="B146" s="213"/>
      <c r="C146" s="213"/>
      <c r="D146" s="13">
        <f>SUM(D141:D145)</f>
        <v>0</v>
      </c>
    </row>
    <row r="147" spans="1:4" ht="12.75">
      <c r="A147" s="34" t="s">
        <v>8</v>
      </c>
      <c r="B147" s="259" t="s">
        <v>100</v>
      </c>
      <c r="C147" s="259"/>
      <c r="D147" s="31">
        <f>D135</f>
        <v>0</v>
      </c>
    </row>
    <row r="148" spans="1:4" ht="16.5" customHeight="1">
      <c r="A148" s="213" t="s">
        <v>31</v>
      </c>
      <c r="B148" s="213"/>
      <c r="C148" s="213"/>
      <c r="D148" s="13">
        <f>TRUNC((D146+D147),2)</f>
        <v>0</v>
      </c>
    </row>
    <row r="149" spans="1:4" ht="12.75" customHeight="1">
      <c r="A149" s="179" t="s">
        <v>143</v>
      </c>
      <c r="B149" s="179"/>
      <c r="C149" s="179"/>
      <c r="D149" s="179"/>
    </row>
    <row r="153" spans="1:4" hidden="1">
      <c r="C153" s="40"/>
    </row>
  </sheetData>
  <sheetProtection formatCells="0" formatColumns="0" formatRows="0" insertColumns="0" insertRows="0"/>
  <customSheetViews>
    <customSheetView guid="{68A8CE5E-1919-4E29-BC99-1D91CF2327FE}" showPageBreaks="1" showGridLines="0" view="pageLayout">
      <selection activeCell="C4" sqref="C4"/>
      <pageMargins left="0.31496062992125984" right="0.31496062992125984" top="0.78740157480314965" bottom="0.78740157480314965" header="0.31496062992125984" footer="0.31496062992125984"/>
      <pageSetup paperSize="9" scale="99" orientation="portrait" r:id="rId1"/>
      <headerFooter>
        <oddHeader>&amp;CLOGOTIPO E IDENTIFICAÇÃO DA LICITANTE (RAZÃO SOCIAL, CNPJ, ENDEREÇO, TELEFONE, E ETC.)</oddHeader>
      </headerFooter>
    </customSheetView>
  </customSheetViews>
  <mergeCells count="79">
    <mergeCell ref="C66:D66"/>
    <mergeCell ref="A148:C148"/>
    <mergeCell ref="B140:C140"/>
    <mergeCell ref="A33:D33"/>
    <mergeCell ref="A46:D46"/>
    <mergeCell ref="B144:C144"/>
    <mergeCell ref="B145:C145"/>
    <mergeCell ref="A146:C146"/>
    <mergeCell ref="B143:C143"/>
    <mergeCell ref="B147:C147"/>
    <mergeCell ref="A126:D126"/>
    <mergeCell ref="B124:C124"/>
    <mergeCell ref="A119:D119"/>
    <mergeCell ref="A56:B56"/>
    <mergeCell ref="A149:D149"/>
    <mergeCell ref="A42:D42"/>
    <mergeCell ref="A43:D43"/>
    <mergeCell ref="A44:D44"/>
    <mergeCell ref="A57:D57"/>
    <mergeCell ref="B120:C120"/>
    <mergeCell ref="A117:B117"/>
    <mergeCell ref="A92:D92"/>
    <mergeCell ref="A79:D79"/>
    <mergeCell ref="A71:D71"/>
    <mergeCell ref="C67:D67"/>
    <mergeCell ref="C69:D69"/>
    <mergeCell ref="B141:C141"/>
    <mergeCell ref="B142:C142"/>
    <mergeCell ref="C65:D65"/>
    <mergeCell ref="C7:D7"/>
    <mergeCell ref="C8:D8"/>
    <mergeCell ref="A7:B7"/>
    <mergeCell ref="A8:B8"/>
    <mergeCell ref="B12:C12"/>
    <mergeCell ref="B11:C11"/>
    <mergeCell ref="B21:C21"/>
    <mergeCell ref="B22:C22"/>
    <mergeCell ref="B27:C27"/>
    <mergeCell ref="B28:C28"/>
    <mergeCell ref="B23:C23"/>
    <mergeCell ref="B13:C13"/>
    <mergeCell ref="B15:C15"/>
    <mergeCell ref="A17:D17"/>
    <mergeCell ref="B14:C14"/>
    <mergeCell ref="A25:D25"/>
    <mergeCell ref="A26:D26"/>
    <mergeCell ref="A35:D35"/>
    <mergeCell ref="A18:D18"/>
    <mergeCell ref="A31:C31"/>
    <mergeCell ref="B20:C20"/>
    <mergeCell ref="B19:C19"/>
    <mergeCell ref="A32:D32"/>
    <mergeCell ref="A139:D139"/>
    <mergeCell ref="B122:C122"/>
    <mergeCell ref="A70:D70"/>
    <mergeCell ref="A76:B76"/>
    <mergeCell ref="B123:C123"/>
    <mergeCell ref="A104:B104"/>
    <mergeCell ref="A88:D88"/>
    <mergeCell ref="B121:C121"/>
    <mergeCell ref="A113:D113"/>
    <mergeCell ref="A127:D127"/>
    <mergeCell ref="A125:D125"/>
    <mergeCell ref="B29:C29"/>
    <mergeCell ref="A106:D106"/>
    <mergeCell ref="A109:B109"/>
    <mergeCell ref="A111:B111"/>
    <mergeCell ref="A102:B102"/>
    <mergeCell ref="A87:B87"/>
    <mergeCell ref="A41:B41"/>
    <mergeCell ref="A94:D94"/>
    <mergeCell ref="C68:D68"/>
    <mergeCell ref="A59:D59"/>
    <mergeCell ref="A90:D90"/>
    <mergeCell ref="A58:D58"/>
    <mergeCell ref="B30:C30"/>
    <mergeCell ref="A39:B39"/>
    <mergeCell ref="A61:D61"/>
    <mergeCell ref="A34:D34"/>
  </mergeCells>
  <pageMargins left="1.1811023622047245" right="0.39370078740157483" top="0.78740157480314965" bottom="0.78740157480314965" header="0.31496062992125984" footer="0.31496062992125984"/>
  <pageSetup paperSize="9" scale="77" fitToHeight="3" orientation="portrait" r:id="rId2"/>
  <rowBreaks count="2" manualBreakCount="2">
    <brk id="44" max="3" man="1"/>
    <brk id="89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21462-0023-44F0-BA55-E1286A039A47}">
  <dimension ref="A1:E156"/>
  <sheetViews>
    <sheetView showGridLines="0" view="pageBreakPreview" zoomScaleNormal="100" zoomScaleSheetLayoutView="100" workbookViewId="0">
      <selection activeCell="A6" sqref="A6"/>
    </sheetView>
  </sheetViews>
  <sheetFormatPr defaultColWidth="0" defaultRowHeight="11.45" customHeight="1" zeroHeight="1"/>
  <cols>
    <col min="1" max="1" width="5" style="90" customWidth="1"/>
    <col min="2" max="2" width="47.7109375" style="90" customWidth="1"/>
    <col min="3" max="3" width="20.28515625" style="90" customWidth="1"/>
    <col min="4" max="4" width="21.7109375" style="90" customWidth="1"/>
    <col min="5" max="5" width="17.28515625" style="90" hidden="1" customWidth="1"/>
    <col min="6" max="16384" width="0" style="90" hidden="1"/>
  </cols>
  <sheetData>
    <row r="1" spans="1:4" ht="12.75">
      <c r="A1" s="156" t="s">
        <v>215</v>
      </c>
      <c r="B1" s="68"/>
      <c r="C1" s="68"/>
      <c r="D1" s="69"/>
    </row>
    <row r="2" spans="1:4" ht="12.75">
      <c r="A2" s="157" t="s">
        <v>216</v>
      </c>
      <c r="B2" s="70"/>
      <c r="C2" s="70"/>
      <c r="D2" s="71"/>
    </row>
    <row r="3" spans="1:4" s="124" customFormat="1" ht="12.75">
      <c r="A3" s="157" t="s">
        <v>217</v>
      </c>
      <c r="B3" s="70"/>
      <c r="C3" s="70"/>
      <c r="D3" s="71"/>
    </row>
    <row r="4" spans="1:4" s="124" customFormat="1" ht="12.75">
      <c r="A4" s="157" t="s">
        <v>218</v>
      </c>
      <c r="B4" s="70"/>
      <c r="C4" s="70"/>
      <c r="D4" s="71"/>
    </row>
    <row r="5" spans="1:4" ht="12.75">
      <c r="A5" s="164" t="s">
        <v>219</v>
      </c>
      <c r="B5" s="171"/>
      <c r="C5" s="171"/>
      <c r="D5" s="172"/>
    </row>
    <row r="6" spans="1:4" ht="12">
      <c r="A6" s="9"/>
      <c r="B6" s="9"/>
      <c r="C6" s="9"/>
      <c r="D6" s="9"/>
    </row>
    <row r="7" spans="1:4" ht="12.75">
      <c r="A7" s="178" t="s">
        <v>46</v>
      </c>
      <c r="B7" s="178"/>
      <c r="C7" s="176" t="s">
        <v>197</v>
      </c>
      <c r="D7" s="176"/>
    </row>
    <row r="8" spans="1:4" ht="12.75">
      <c r="A8" s="178" t="s">
        <v>42</v>
      </c>
      <c r="B8" s="178"/>
      <c r="C8" s="177" t="s">
        <v>227</v>
      </c>
      <c r="D8" s="177"/>
    </row>
    <row r="9" spans="1:4" ht="12"/>
    <row r="10" spans="1:4" ht="12.75">
      <c r="A10" s="10"/>
      <c r="B10" s="10"/>
      <c r="C10" s="10"/>
      <c r="D10" s="10"/>
    </row>
    <row r="11" spans="1:4" ht="12.75">
      <c r="A11" s="132" t="s">
        <v>2</v>
      </c>
      <c r="B11" s="210" t="s">
        <v>43</v>
      </c>
      <c r="C11" s="210"/>
      <c r="D11" s="154"/>
    </row>
    <row r="12" spans="1:4" ht="12.75">
      <c r="A12" s="132" t="s">
        <v>4</v>
      </c>
      <c r="B12" s="210" t="s">
        <v>44</v>
      </c>
      <c r="C12" s="210"/>
      <c r="D12" s="155" t="s">
        <v>198</v>
      </c>
    </row>
    <row r="13" spans="1:4" ht="12.75">
      <c r="A13" s="132" t="s">
        <v>5</v>
      </c>
      <c r="B13" s="210" t="s">
        <v>105</v>
      </c>
      <c r="C13" s="210"/>
      <c r="D13" s="155"/>
    </row>
    <row r="14" spans="1:4" ht="12.75">
      <c r="A14" s="132" t="s">
        <v>6</v>
      </c>
      <c r="B14" s="238" t="s">
        <v>70</v>
      </c>
      <c r="C14" s="239"/>
      <c r="D14" s="155"/>
    </row>
    <row r="15" spans="1:4" ht="12.75">
      <c r="A15" s="132" t="s">
        <v>7</v>
      </c>
      <c r="B15" s="210" t="s">
        <v>45</v>
      </c>
      <c r="C15" s="210"/>
      <c r="D15" s="155" t="s">
        <v>220</v>
      </c>
    </row>
    <row r="16" spans="1:4" ht="12">
      <c r="A16" s="140"/>
      <c r="B16" s="140"/>
      <c r="C16" s="141"/>
      <c r="D16" s="140"/>
    </row>
    <row r="17" spans="1:4" ht="12.75">
      <c r="A17" s="237" t="s">
        <v>47</v>
      </c>
      <c r="B17" s="237"/>
      <c r="C17" s="237"/>
      <c r="D17" s="237"/>
    </row>
    <row r="18" spans="1:4" ht="30" customHeight="1">
      <c r="A18" s="233" t="s">
        <v>48</v>
      </c>
      <c r="B18" s="233"/>
      <c r="C18" s="233"/>
      <c r="D18" s="233"/>
    </row>
    <row r="19" spans="1:4" ht="12.75">
      <c r="A19" s="132">
        <v>1</v>
      </c>
      <c r="B19" s="210" t="s">
        <v>102</v>
      </c>
      <c r="C19" s="210"/>
      <c r="D19" s="63" t="s">
        <v>221</v>
      </c>
    </row>
    <row r="20" spans="1:4" ht="12.75">
      <c r="A20" s="132">
        <v>2</v>
      </c>
      <c r="B20" s="210" t="s">
        <v>103</v>
      </c>
      <c r="C20" s="210"/>
      <c r="D20" s="63" t="s">
        <v>199</v>
      </c>
    </row>
    <row r="21" spans="1:4" ht="12.75">
      <c r="A21" s="132">
        <v>3</v>
      </c>
      <c r="B21" s="210" t="s">
        <v>104</v>
      </c>
      <c r="C21" s="210"/>
      <c r="D21" s="145">
        <f>DIURNO!D21</f>
        <v>0</v>
      </c>
    </row>
    <row r="22" spans="1:4" ht="26.25" customHeight="1">
      <c r="A22" s="132">
        <v>4</v>
      </c>
      <c r="B22" s="210" t="s">
        <v>49</v>
      </c>
      <c r="C22" s="210"/>
      <c r="D22" s="63" t="s">
        <v>200</v>
      </c>
    </row>
    <row r="23" spans="1:4" ht="12.75">
      <c r="A23" s="132">
        <v>5</v>
      </c>
      <c r="B23" s="210" t="s">
        <v>50</v>
      </c>
      <c r="C23" s="210"/>
      <c r="D23" s="150"/>
    </row>
    <row r="24" spans="1:4" ht="12.75">
      <c r="A24" s="142"/>
      <c r="B24" s="142"/>
      <c r="C24" s="142"/>
      <c r="D24" s="143"/>
    </row>
    <row r="25" spans="1:4" ht="12.75">
      <c r="A25" s="240" t="s">
        <v>213</v>
      </c>
      <c r="B25" s="240"/>
      <c r="C25" s="240"/>
      <c r="D25" s="240"/>
    </row>
    <row r="26" spans="1:4" ht="12.75">
      <c r="A26" s="237" t="s">
        <v>51</v>
      </c>
      <c r="B26" s="237"/>
      <c r="C26" s="237"/>
      <c r="D26" s="237"/>
    </row>
    <row r="27" spans="1:4" ht="12.75">
      <c r="A27" s="144">
        <v>1</v>
      </c>
      <c r="B27" s="233" t="s">
        <v>0</v>
      </c>
      <c r="C27" s="233"/>
      <c r="D27" s="144" t="s">
        <v>1</v>
      </c>
    </row>
    <row r="28" spans="1:4" ht="12.75">
      <c r="A28" s="127" t="s">
        <v>2</v>
      </c>
      <c r="B28" s="210" t="s">
        <v>3</v>
      </c>
      <c r="C28" s="210"/>
      <c r="D28" s="123">
        <f>D21</f>
        <v>0</v>
      </c>
    </row>
    <row r="29" spans="1:4" ht="12.75">
      <c r="A29" s="127" t="s">
        <v>4</v>
      </c>
      <c r="B29" s="210" t="s">
        <v>201</v>
      </c>
      <c r="C29" s="210"/>
      <c r="D29" s="123">
        <f>D28*30%</f>
        <v>0</v>
      </c>
    </row>
    <row r="30" spans="1:4" ht="12.75">
      <c r="A30" s="127" t="s">
        <v>5</v>
      </c>
      <c r="B30" s="238" t="s">
        <v>202</v>
      </c>
      <c r="C30" s="239"/>
      <c r="D30" s="123">
        <f>((D28+D29)*(7/12))*20%</f>
        <v>0</v>
      </c>
    </row>
    <row r="31" spans="1:4" ht="12.75">
      <c r="A31" s="127" t="s">
        <v>6</v>
      </c>
      <c r="B31" s="238" t="s">
        <v>203</v>
      </c>
      <c r="C31" s="239"/>
      <c r="D31" s="123">
        <f>(D28+D29)*(1/12)*1.2</f>
        <v>0</v>
      </c>
    </row>
    <row r="32" spans="1:4" ht="12.75">
      <c r="A32" s="127" t="s">
        <v>7</v>
      </c>
      <c r="B32" s="210" t="s">
        <v>11</v>
      </c>
      <c r="C32" s="210"/>
      <c r="D32" s="123"/>
    </row>
    <row r="33" spans="1:4" ht="15" customHeight="1">
      <c r="A33" s="262" t="s">
        <v>110</v>
      </c>
      <c r="B33" s="263"/>
      <c r="C33" s="264"/>
      <c r="D33" s="146">
        <f>SUM(D28:D32)</f>
        <v>0</v>
      </c>
    </row>
    <row r="34" spans="1:4" ht="24" customHeight="1">
      <c r="A34" s="241" t="s">
        <v>106</v>
      </c>
      <c r="B34" s="242"/>
      <c r="C34" s="242"/>
      <c r="D34" s="242"/>
    </row>
    <row r="35" spans="1:4" ht="12.75">
      <c r="A35" s="231"/>
      <c r="B35" s="232"/>
      <c r="C35" s="232"/>
      <c r="D35" s="232"/>
    </row>
    <row r="36" spans="1:4" ht="15" customHeight="1">
      <c r="A36" s="231" t="s">
        <v>74</v>
      </c>
      <c r="B36" s="232"/>
      <c r="C36" s="232"/>
      <c r="D36" s="232"/>
    </row>
    <row r="37" spans="1:4" s="41" customFormat="1" ht="15" customHeight="1">
      <c r="A37" s="231" t="s">
        <v>75</v>
      </c>
      <c r="B37" s="232"/>
      <c r="C37" s="232"/>
      <c r="D37" s="232"/>
    </row>
    <row r="38" spans="1:4" ht="25.5" customHeight="1">
      <c r="A38" s="99" t="s">
        <v>76</v>
      </c>
      <c r="B38" s="99" t="s">
        <v>82</v>
      </c>
      <c r="C38" s="99" t="s">
        <v>15</v>
      </c>
      <c r="D38" s="99" t="s">
        <v>1</v>
      </c>
    </row>
    <row r="39" spans="1:4" ht="12.75">
      <c r="A39" s="23" t="s">
        <v>2</v>
      </c>
      <c r="B39" s="24" t="s">
        <v>107</v>
      </c>
      <c r="C39" s="25">
        <v>8.3299999999999999E-2</v>
      </c>
      <c r="D39" s="26">
        <f>C39*D33</f>
        <v>0</v>
      </c>
    </row>
    <row r="40" spans="1:4" ht="25.5">
      <c r="A40" s="23" t="s">
        <v>4</v>
      </c>
      <c r="B40" s="24" t="s">
        <v>108</v>
      </c>
      <c r="C40" s="25">
        <v>2.7799999999999998E-2</v>
      </c>
      <c r="D40" s="26">
        <f>D33*C40</f>
        <v>0</v>
      </c>
    </row>
    <row r="41" spans="1:4" ht="12.75">
      <c r="A41" s="213" t="s">
        <v>139</v>
      </c>
      <c r="B41" s="213"/>
      <c r="C41" s="27">
        <f>SUM(C39:C40)</f>
        <v>0.1111</v>
      </c>
      <c r="D41" s="28">
        <f>SUM(D39:D40)</f>
        <v>0</v>
      </c>
    </row>
    <row r="42" spans="1:4" ht="12.75">
      <c r="A42" s="23" t="s">
        <v>5</v>
      </c>
      <c r="B42" s="24" t="s">
        <v>140</v>
      </c>
      <c r="C42" s="25">
        <f>C41*C58</f>
        <v>3.7551800000000003E-2</v>
      </c>
      <c r="D42" s="26">
        <f>D33*C42</f>
        <v>0</v>
      </c>
    </row>
    <row r="43" spans="1:4" ht="12.75">
      <c r="A43" s="213" t="s">
        <v>109</v>
      </c>
      <c r="B43" s="213"/>
      <c r="C43" s="27">
        <f>SUM(C41:C42)</f>
        <v>0.1486518</v>
      </c>
      <c r="D43" s="28">
        <f>SUM(D41:D42)</f>
        <v>0</v>
      </c>
    </row>
    <row r="44" spans="1:4" ht="53.25" customHeight="1">
      <c r="A44" s="244" t="s">
        <v>111</v>
      </c>
      <c r="B44" s="245"/>
      <c r="C44" s="245"/>
      <c r="D44" s="246"/>
    </row>
    <row r="45" spans="1:4" ht="40.5" customHeight="1">
      <c r="A45" s="220" t="s">
        <v>112</v>
      </c>
      <c r="B45" s="221"/>
      <c r="C45" s="221"/>
      <c r="D45" s="222"/>
    </row>
    <row r="46" spans="1:4" ht="51.75" customHeight="1">
      <c r="A46" s="217" t="s">
        <v>113</v>
      </c>
      <c r="B46" s="218"/>
      <c r="C46" s="218"/>
      <c r="D46" s="219"/>
    </row>
    <row r="47" spans="1:4" ht="15" customHeight="1">
      <c r="A47" s="101"/>
      <c r="B47" s="102"/>
      <c r="C47" s="102"/>
      <c r="D47" s="102"/>
    </row>
    <row r="48" spans="1:4" ht="25.5" customHeight="1">
      <c r="A48" s="211" t="s">
        <v>77</v>
      </c>
      <c r="B48" s="214"/>
      <c r="C48" s="214"/>
      <c r="D48" s="214"/>
    </row>
    <row r="49" spans="1:4" ht="17.25" customHeight="1">
      <c r="A49" s="15" t="s">
        <v>81</v>
      </c>
      <c r="B49" s="15" t="s">
        <v>83</v>
      </c>
      <c r="C49" s="15" t="s">
        <v>15</v>
      </c>
      <c r="D49" s="15" t="s">
        <v>1</v>
      </c>
    </row>
    <row r="50" spans="1:4" ht="12.75">
      <c r="A50" s="16" t="s">
        <v>2</v>
      </c>
      <c r="B50" s="17" t="s">
        <v>16</v>
      </c>
      <c r="C50" s="18">
        <v>0.2</v>
      </c>
      <c r="D50" s="19">
        <f>D33*C50</f>
        <v>0</v>
      </c>
    </row>
    <row r="51" spans="1:4" ht="12.75">
      <c r="A51" s="16" t="s">
        <v>4</v>
      </c>
      <c r="B51" s="17" t="s">
        <v>18</v>
      </c>
      <c r="C51" s="42">
        <v>2.5000000000000001E-2</v>
      </c>
      <c r="D51" s="19">
        <f>D33*C51</f>
        <v>0</v>
      </c>
    </row>
    <row r="52" spans="1:4" ht="12.75">
      <c r="A52" s="16" t="s">
        <v>5</v>
      </c>
      <c r="B52" s="17" t="s">
        <v>78</v>
      </c>
      <c r="C52" s="151">
        <f>DIURNO!C50</f>
        <v>0</v>
      </c>
      <c r="D52" s="19">
        <f>D33*C52</f>
        <v>0</v>
      </c>
    </row>
    <row r="53" spans="1:4" ht="12.75">
      <c r="A53" s="16" t="s">
        <v>6</v>
      </c>
      <c r="B53" s="17" t="s">
        <v>79</v>
      </c>
      <c r="C53" s="42">
        <v>1.4999999999999999E-2</v>
      </c>
      <c r="D53" s="19">
        <f>D33*C53</f>
        <v>0</v>
      </c>
    </row>
    <row r="54" spans="1:4" ht="12.75">
      <c r="A54" s="16" t="s">
        <v>7</v>
      </c>
      <c r="B54" s="17" t="s">
        <v>80</v>
      </c>
      <c r="C54" s="42">
        <v>0.01</v>
      </c>
      <c r="D54" s="19">
        <f>D33*C54</f>
        <v>0</v>
      </c>
    </row>
    <row r="55" spans="1:4" ht="12.75">
      <c r="A55" s="16" t="s">
        <v>8</v>
      </c>
      <c r="B55" s="17" t="s">
        <v>20</v>
      </c>
      <c r="C55" s="18">
        <v>6.0000000000000001E-3</v>
      </c>
      <c r="D55" s="19">
        <f>D33*C55</f>
        <v>0</v>
      </c>
    </row>
    <row r="56" spans="1:4" ht="12.75">
      <c r="A56" s="16" t="s">
        <v>9</v>
      </c>
      <c r="B56" s="17" t="s">
        <v>17</v>
      </c>
      <c r="C56" s="18">
        <v>2E-3</v>
      </c>
      <c r="D56" s="19">
        <f>D33*C56</f>
        <v>0</v>
      </c>
    </row>
    <row r="57" spans="1:4" ht="12.75">
      <c r="A57" s="16" t="s">
        <v>10</v>
      </c>
      <c r="B57" s="17" t="s">
        <v>19</v>
      </c>
      <c r="C57" s="42">
        <v>0.08</v>
      </c>
      <c r="D57" s="19">
        <f>D33*C57</f>
        <v>0</v>
      </c>
    </row>
    <row r="58" spans="1:4" ht="12.75">
      <c r="A58" s="243" t="s">
        <v>117</v>
      </c>
      <c r="B58" s="243"/>
      <c r="C58" s="20">
        <f>SUM(C50:C57)</f>
        <v>0.33800000000000002</v>
      </c>
      <c r="D58" s="21">
        <f>SUM(D50:D57)</f>
        <v>0</v>
      </c>
    </row>
    <row r="59" spans="1:4" ht="27" customHeight="1">
      <c r="A59" s="244" t="s">
        <v>114</v>
      </c>
      <c r="B59" s="245"/>
      <c r="C59" s="245"/>
      <c r="D59" s="246"/>
    </row>
    <row r="60" spans="1:4" ht="27" customHeight="1">
      <c r="A60" s="220" t="s">
        <v>115</v>
      </c>
      <c r="B60" s="221"/>
      <c r="C60" s="221"/>
      <c r="D60" s="222"/>
    </row>
    <row r="61" spans="1:4" ht="27" customHeight="1">
      <c r="A61" s="217" t="s">
        <v>116</v>
      </c>
      <c r="B61" s="218"/>
      <c r="C61" s="218"/>
      <c r="D61" s="219"/>
    </row>
    <row r="62" spans="1:4" ht="15" customHeight="1">
      <c r="A62" s="102"/>
      <c r="B62" s="102"/>
      <c r="C62" s="102"/>
      <c r="D62" s="102"/>
    </row>
    <row r="63" spans="1:4" ht="15" customHeight="1">
      <c r="A63" s="211" t="s">
        <v>84</v>
      </c>
      <c r="B63" s="214"/>
      <c r="C63" s="214"/>
      <c r="D63" s="214"/>
    </row>
    <row r="64" spans="1:4" ht="25.5">
      <c r="A64" s="103" t="s">
        <v>86</v>
      </c>
      <c r="B64" s="103" t="s">
        <v>12</v>
      </c>
      <c r="C64" s="103" t="s">
        <v>40</v>
      </c>
      <c r="D64" s="103" t="s">
        <v>55</v>
      </c>
    </row>
    <row r="65" spans="1:4" ht="12.75">
      <c r="A65" s="12" t="s">
        <v>2</v>
      </c>
      <c r="B65" s="14" t="s">
        <v>211</v>
      </c>
      <c r="C65" s="152">
        <f>DIURNO!C63</f>
        <v>0</v>
      </c>
      <c r="D65" s="1">
        <f>IF((C65*15*2)-(D28*6%)&gt;0,(C65*15*2)-(D28*6%),0)</f>
        <v>0</v>
      </c>
    </row>
    <row r="66" spans="1:4" ht="24">
      <c r="A66" s="12" t="s">
        <v>4</v>
      </c>
      <c r="B66" s="72" t="s">
        <v>222</v>
      </c>
      <c r="C66" s="152">
        <f>DIURNO!C64</f>
        <v>0</v>
      </c>
      <c r="D66" s="1">
        <f>C66*15</f>
        <v>0</v>
      </c>
    </row>
    <row r="67" spans="1:4" ht="24">
      <c r="A67" s="12" t="s">
        <v>5</v>
      </c>
      <c r="B67" s="73" t="s">
        <v>223</v>
      </c>
      <c r="C67" s="256">
        <f>DIURNO!C65</f>
        <v>0</v>
      </c>
      <c r="D67" s="257"/>
    </row>
    <row r="68" spans="1:4" ht="24">
      <c r="A68" s="12" t="s">
        <v>6</v>
      </c>
      <c r="B68" s="78" t="s">
        <v>224</v>
      </c>
      <c r="C68" s="256">
        <f>DIURNO!C66</f>
        <v>0</v>
      </c>
      <c r="D68" s="257"/>
    </row>
    <row r="69" spans="1:4" ht="24">
      <c r="A69" s="12" t="s">
        <v>7</v>
      </c>
      <c r="B69" s="78" t="s">
        <v>225</v>
      </c>
      <c r="C69" s="256">
        <f>DIURNO!C67</f>
        <v>0</v>
      </c>
      <c r="D69" s="257"/>
    </row>
    <row r="70" spans="1:4" ht="24">
      <c r="A70" s="12" t="s">
        <v>8</v>
      </c>
      <c r="B70" s="78" t="s">
        <v>226</v>
      </c>
      <c r="C70" s="256">
        <f>DIURNO!C68</f>
        <v>0</v>
      </c>
      <c r="D70" s="257"/>
    </row>
    <row r="71" spans="1:4" ht="12.75">
      <c r="A71" s="2"/>
      <c r="B71" s="96" t="s">
        <v>118</v>
      </c>
      <c r="C71" s="253">
        <f>D65+D66+C67+C68+C69+C70</f>
        <v>0</v>
      </c>
      <c r="D71" s="254"/>
    </row>
    <row r="72" spans="1:4" ht="12">
      <c r="A72" s="225"/>
      <c r="B72" s="226"/>
      <c r="C72" s="226"/>
      <c r="D72" s="226"/>
    </row>
    <row r="73" spans="1:4" ht="29.25" customHeight="1">
      <c r="A73" s="211" t="s">
        <v>85</v>
      </c>
      <c r="B73" s="214"/>
      <c r="C73" s="214"/>
      <c r="D73" s="214"/>
    </row>
    <row r="74" spans="1:4" ht="12.75">
      <c r="A74" s="99">
        <v>2</v>
      </c>
      <c r="B74" s="99" t="s">
        <v>87</v>
      </c>
      <c r="C74" s="99" t="s">
        <v>15</v>
      </c>
      <c r="D74" s="99" t="s">
        <v>1</v>
      </c>
    </row>
    <row r="75" spans="1:4" ht="25.5">
      <c r="A75" s="100" t="s">
        <v>76</v>
      </c>
      <c r="B75" s="30" t="s">
        <v>82</v>
      </c>
      <c r="C75" s="35">
        <f>C43</f>
        <v>0.1486518</v>
      </c>
      <c r="D75" s="31">
        <f>D43</f>
        <v>0</v>
      </c>
    </row>
    <row r="76" spans="1:4" ht="12.75">
      <c r="A76" s="100" t="s">
        <v>81</v>
      </c>
      <c r="B76" s="30" t="s">
        <v>83</v>
      </c>
      <c r="C76" s="35">
        <f>C58</f>
        <v>0.33800000000000002</v>
      </c>
      <c r="D76" s="31">
        <f>D58</f>
        <v>0</v>
      </c>
    </row>
    <row r="77" spans="1:4" ht="12.75">
      <c r="A77" s="100" t="s">
        <v>86</v>
      </c>
      <c r="B77" s="30" t="s">
        <v>12</v>
      </c>
      <c r="C77" s="35" t="s">
        <v>88</v>
      </c>
      <c r="D77" s="31">
        <f>C71</f>
        <v>0</v>
      </c>
    </row>
    <row r="78" spans="1:4" ht="12.75">
      <c r="A78" s="213" t="s">
        <v>119</v>
      </c>
      <c r="B78" s="213"/>
      <c r="C78" s="36" t="s">
        <v>88</v>
      </c>
      <c r="D78" s="13">
        <f>SUM(D75:D77)</f>
        <v>0</v>
      </c>
    </row>
    <row r="79" spans="1:4" ht="12">
      <c r="A79" s="49"/>
      <c r="B79" s="50"/>
      <c r="C79" s="50"/>
      <c r="D79" s="50"/>
    </row>
    <row r="80" spans="1:4" ht="12">
      <c r="A80" s="49"/>
      <c r="B80" s="50"/>
      <c r="C80" s="50"/>
      <c r="D80" s="50"/>
    </row>
    <row r="81" spans="1:4" ht="27" customHeight="1">
      <c r="A81" s="211" t="s">
        <v>120</v>
      </c>
      <c r="B81" s="214"/>
      <c r="C81" s="214"/>
      <c r="D81" s="214"/>
    </row>
    <row r="82" spans="1:4" ht="18.75" customHeight="1">
      <c r="A82" s="99">
        <v>3</v>
      </c>
      <c r="B82" s="99" t="s">
        <v>21</v>
      </c>
      <c r="C82" s="99" t="s">
        <v>15</v>
      </c>
      <c r="D82" s="99" t="s">
        <v>1</v>
      </c>
    </row>
    <row r="83" spans="1:4" ht="12.75">
      <c r="A83" s="100" t="s">
        <v>2</v>
      </c>
      <c r="B83" s="91" t="s">
        <v>22</v>
      </c>
      <c r="C83" s="92">
        <v>4.1999999999999997E-3</v>
      </c>
      <c r="D83" s="31">
        <f t="shared" ref="D83:D88" si="0">D$33*C83</f>
        <v>0</v>
      </c>
    </row>
    <row r="84" spans="1:4" ht="49.5">
      <c r="A84" s="100" t="s">
        <v>4</v>
      </c>
      <c r="B84" s="91" t="s">
        <v>156</v>
      </c>
      <c r="C84" s="92">
        <f>C83*C57</f>
        <v>3.3599999999999998E-4</v>
      </c>
      <c r="D84" s="31">
        <f t="shared" si="0"/>
        <v>0</v>
      </c>
    </row>
    <row r="85" spans="1:4" ht="62.25">
      <c r="A85" s="100" t="s">
        <v>5</v>
      </c>
      <c r="B85" s="91" t="s">
        <v>157</v>
      </c>
      <c r="C85" s="92">
        <f>40%*C58*C83</f>
        <v>5.6784000000000001E-4</v>
      </c>
      <c r="D85" s="31">
        <f t="shared" si="0"/>
        <v>0</v>
      </c>
    </row>
    <row r="86" spans="1:4" ht="12.75">
      <c r="A86" s="100" t="s">
        <v>6</v>
      </c>
      <c r="B86" s="91" t="s">
        <v>23</v>
      </c>
      <c r="C86" s="92">
        <v>1.9400000000000001E-2</v>
      </c>
      <c r="D86" s="31">
        <f t="shared" si="0"/>
        <v>0</v>
      </c>
    </row>
    <row r="87" spans="1:4" ht="62.25">
      <c r="A87" s="100" t="s">
        <v>7</v>
      </c>
      <c r="B87" s="91" t="s">
        <v>158</v>
      </c>
      <c r="C87" s="92">
        <f>C58*C86</f>
        <v>6.5572000000000009E-3</v>
      </c>
      <c r="D87" s="31">
        <f t="shared" si="0"/>
        <v>0</v>
      </c>
    </row>
    <row r="88" spans="1:4" ht="62.25">
      <c r="A88" s="100" t="s">
        <v>8</v>
      </c>
      <c r="B88" s="91" t="s">
        <v>159</v>
      </c>
      <c r="C88" s="92">
        <f>40%*C58*C86</f>
        <v>2.6228800000000002E-3</v>
      </c>
      <c r="D88" s="31">
        <f t="shared" si="0"/>
        <v>0</v>
      </c>
    </row>
    <row r="89" spans="1:4" ht="12.75">
      <c r="A89" s="213" t="s">
        <v>121</v>
      </c>
      <c r="B89" s="213"/>
      <c r="C89" s="32">
        <f>SUM(C83:C88)</f>
        <v>3.3683919999999999E-2</v>
      </c>
      <c r="D89" s="13">
        <f>SUM(D83:D88)</f>
        <v>0</v>
      </c>
    </row>
    <row r="90" spans="1:4" ht="66" customHeight="1">
      <c r="A90" s="227" t="s">
        <v>160</v>
      </c>
      <c r="B90" s="228"/>
      <c r="C90" s="228"/>
      <c r="D90" s="228"/>
    </row>
    <row r="91" spans="1:4" ht="12.75">
      <c r="A91" s="101"/>
      <c r="B91" s="102"/>
      <c r="C91" s="102"/>
      <c r="D91" s="102"/>
    </row>
    <row r="92" spans="1:4" ht="12.75">
      <c r="A92" s="211" t="s">
        <v>89</v>
      </c>
      <c r="B92" s="214"/>
      <c r="C92" s="214"/>
      <c r="D92" s="214"/>
    </row>
    <row r="93" spans="1:4" ht="12"/>
    <row r="94" spans="1:4" ht="51" customHeight="1">
      <c r="A94" s="248" t="s">
        <v>122</v>
      </c>
      <c r="B94" s="249"/>
      <c r="C94" s="249"/>
      <c r="D94" s="250"/>
    </row>
    <row r="95" spans="1:4" ht="12.75">
      <c r="A95" s="97"/>
      <c r="B95" s="98"/>
      <c r="C95" s="98"/>
      <c r="D95" s="98"/>
    </row>
    <row r="96" spans="1:4" ht="24.75" customHeight="1">
      <c r="A96" s="211" t="s">
        <v>123</v>
      </c>
      <c r="B96" s="214"/>
      <c r="C96" s="214"/>
      <c r="D96" s="214"/>
    </row>
    <row r="97" spans="1:4" ht="19.5" customHeight="1">
      <c r="A97" s="99" t="s">
        <v>14</v>
      </c>
      <c r="B97" s="99" t="s">
        <v>90</v>
      </c>
      <c r="C97" s="99" t="s">
        <v>15</v>
      </c>
      <c r="D97" s="99" t="s">
        <v>1</v>
      </c>
    </row>
    <row r="98" spans="1:4" ht="38.25">
      <c r="A98" s="100" t="s">
        <v>2</v>
      </c>
      <c r="B98" s="30" t="s">
        <v>125</v>
      </c>
      <c r="C98" s="93">
        <v>9.9400000000000002E-2</v>
      </c>
      <c r="D98" s="31">
        <f t="shared" ref="D98:D103" si="1">D$33*C98</f>
        <v>0</v>
      </c>
    </row>
    <row r="99" spans="1:4" ht="12.75">
      <c r="A99" s="100" t="s">
        <v>4</v>
      </c>
      <c r="B99" s="30" t="s">
        <v>126</v>
      </c>
      <c r="C99" s="151">
        <f>DIURNO!C97</f>
        <v>0</v>
      </c>
      <c r="D99" s="31">
        <f t="shared" si="1"/>
        <v>0</v>
      </c>
    </row>
    <row r="100" spans="1:4" ht="12.75">
      <c r="A100" s="100" t="s">
        <v>5</v>
      </c>
      <c r="B100" s="30" t="s">
        <v>127</v>
      </c>
      <c r="C100" s="151">
        <f>DIURNO!C98</f>
        <v>0</v>
      </c>
      <c r="D100" s="31">
        <f t="shared" si="1"/>
        <v>0</v>
      </c>
    </row>
    <row r="101" spans="1:4" ht="25.5">
      <c r="A101" s="100" t="s">
        <v>6</v>
      </c>
      <c r="B101" s="30" t="s">
        <v>128</v>
      </c>
      <c r="C101" s="151">
        <f>DIURNO!C99</f>
        <v>0</v>
      </c>
      <c r="D101" s="31">
        <f t="shared" si="1"/>
        <v>0</v>
      </c>
    </row>
    <row r="102" spans="1:4" ht="12.75">
      <c r="A102" s="100" t="s">
        <v>7</v>
      </c>
      <c r="B102" s="30" t="s">
        <v>129</v>
      </c>
      <c r="C102" s="151">
        <f>DIURNO!C100</f>
        <v>0</v>
      </c>
      <c r="D102" s="31">
        <f t="shared" si="1"/>
        <v>0</v>
      </c>
    </row>
    <row r="103" spans="1:4" ht="12.75">
      <c r="A103" s="100" t="s">
        <v>8</v>
      </c>
      <c r="B103" s="30" t="s">
        <v>130</v>
      </c>
      <c r="C103" s="151">
        <f>DIURNO!C101</f>
        <v>0</v>
      </c>
      <c r="D103" s="31">
        <f t="shared" si="1"/>
        <v>0</v>
      </c>
    </row>
    <row r="104" spans="1:4" ht="12.75">
      <c r="A104" s="213" t="s">
        <v>155</v>
      </c>
      <c r="B104" s="213"/>
      <c r="C104" s="33">
        <f>SUM(C98:C103)</f>
        <v>9.9400000000000002E-2</v>
      </c>
      <c r="D104" s="13">
        <f>SUM(D98:D103)</f>
        <v>0</v>
      </c>
    </row>
    <row r="105" spans="1:4" ht="12.75">
      <c r="A105" s="88" t="s">
        <v>9</v>
      </c>
      <c r="B105" s="24" t="s">
        <v>154</v>
      </c>
      <c r="C105" s="89">
        <f>C58*C104</f>
        <v>3.3597200000000001E-2</v>
      </c>
      <c r="D105" s="5">
        <f>C105*D33</f>
        <v>0</v>
      </c>
    </row>
    <row r="106" spans="1:4" ht="12.75">
      <c r="A106" s="213" t="s">
        <v>124</v>
      </c>
      <c r="B106" s="213"/>
      <c r="C106" s="33">
        <f>C104+C105</f>
        <v>0.13299720000000001</v>
      </c>
      <c r="D106" s="13">
        <f>D104+D105</f>
        <v>0</v>
      </c>
    </row>
    <row r="107" spans="1:4" ht="12.75">
      <c r="A107" s="101"/>
      <c r="B107" s="102"/>
      <c r="C107" s="102"/>
      <c r="D107" s="102"/>
    </row>
    <row r="108" spans="1:4" s="124" customFormat="1" ht="12.75">
      <c r="A108" s="211" t="s">
        <v>206</v>
      </c>
      <c r="B108" s="212"/>
      <c r="C108" s="212"/>
      <c r="D108" s="212"/>
    </row>
    <row r="109" spans="1:4" s="124" customFormat="1" ht="12.75">
      <c r="A109" s="125" t="s">
        <v>207</v>
      </c>
      <c r="B109" s="136" t="s">
        <v>90</v>
      </c>
      <c r="C109" s="125" t="s">
        <v>15</v>
      </c>
      <c r="D109" s="125" t="s">
        <v>1</v>
      </c>
    </row>
    <row r="110" spans="1:4" s="124" customFormat="1" ht="25.5">
      <c r="A110" s="132" t="s">
        <v>2</v>
      </c>
      <c r="B110" s="128" t="s">
        <v>208</v>
      </c>
      <c r="C110" s="133">
        <f>IFERROR(D110/D33,0)</f>
        <v>0</v>
      </c>
      <c r="D110" s="5">
        <f>((D28+D29+D30+D31+D32)/220)*15*1.5</f>
        <v>0</v>
      </c>
    </row>
    <row r="111" spans="1:4" s="124" customFormat="1" ht="12.75">
      <c r="A111" s="213" t="s">
        <v>209</v>
      </c>
      <c r="B111" s="213"/>
      <c r="C111" s="129">
        <f>SUM(C110)</f>
        <v>0</v>
      </c>
      <c r="D111" s="135">
        <f>SUM(D110:D110)</f>
        <v>0</v>
      </c>
    </row>
    <row r="112" spans="1:4" s="124" customFormat="1" ht="12.75">
      <c r="A112" s="132" t="s">
        <v>9</v>
      </c>
      <c r="B112" s="126" t="s">
        <v>214</v>
      </c>
      <c r="C112" s="133">
        <f>C111*C58</f>
        <v>0</v>
      </c>
      <c r="D112" s="5">
        <f>C112*D40</f>
        <v>0</v>
      </c>
    </row>
    <row r="113" spans="1:4" s="124" customFormat="1" ht="12.75">
      <c r="A113" s="213" t="s">
        <v>210</v>
      </c>
      <c r="B113" s="213"/>
      <c r="C113" s="129">
        <f>C111+C112</f>
        <v>0</v>
      </c>
      <c r="D113" s="13">
        <f>D111+D112</f>
        <v>0</v>
      </c>
    </row>
    <row r="114" spans="1:4" s="124" customFormat="1" ht="12.75">
      <c r="A114" s="130"/>
      <c r="B114" s="131"/>
      <c r="C114" s="131"/>
      <c r="D114" s="131"/>
    </row>
    <row r="115" spans="1:4" s="124" customFormat="1" ht="12.75">
      <c r="A115" s="130"/>
      <c r="B115" s="131"/>
      <c r="C115" s="131"/>
      <c r="D115" s="131"/>
    </row>
    <row r="116" spans="1:4" ht="26.25" customHeight="1">
      <c r="A116" s="211" t="s">
        <v>131</v>
      </c>
      <c r="B116" s="214"/>
      <c r="C116" s="214"/>
      <c r="D116" s="214"/>
    </row>
    <row r="117" spans="1:4" ht="12.75">
      <c r="A117" s="99">
        <v>4</v>
      </c>
      <c r="B117" s="99" t="s">
        <v>91</v>
      </c>
      <c r="C117" s="99" t="s">
        <v>15</v>
      </c>
      <c r="D117" s="99" t="s">
        <v>1</v>
      </c>
    </row>
    <row r="118" spans="1:4" ht="12.75">
      <c r="A118" s="100" t="s">
        <v>14</v>
      </c>
      <c r="B118" s="30" t="s">
        <v>133</v>
      </c>
      <c r="C118" s="35">
        <f>C106</f>
        <v>0.13299720000000001</v>
      </c>
      <c r="D118" s="31">
        <f>D106</f>
        <v>0</v>
      </c>
    </row>
    <row r="119" spans="1:4" s="124" customFormat="1" ht="25.5">
      <c r="A119" s="132" t="s">
        <v>207</v>
      </c>
      <c r="B119" s="134" t="s">
        <v>208</v>
      </c>
      <c r="C119" s="137">
        <f>C113</f>
        <v>0</v>
      </c>
      <c r="D119" s="5">
        <f>D113</f>
        <v>0</v>
      </c>
    </row>
    <row r="120" spans="1:4" ht="12.75">
      <c r="A120" s="213" t="s">
        <v>132</v>
      </c>
      <c r="B120" s="213"/>
      <c r="C120" s="36" t="s">
        <v>88</v>
      </c>
      <c r="D120" s="13">
        <f>SUM(D118:D118)</f>
        <v>0</v>
      </c>
    </row>
    <row r="121" spans="1:4" ht="12.75">
      <c r="A121" s="101"/>
      <c r="B121" s="102"/>
      <c r="C121" s="102"/>
      <c r="D121" s="102"/>
    </row>
    <row r="122" spans="1:4" ht="12.75">
      <c r="A122" s="211" t="s">
        <v>92</v>
      </c>
      <c r="B122" s="214"/>
      <c r="C122" s="214"/>
      <c r="D122" s="214"/>
    </row>
    <row r="123" spans="1:4" ht="12.75">
      <c r="A123" s="103">
        <v>5</v>
      </c>
      <c r="B123" s="247" t="s">
        <v>13</v>
      </c>
      <c r="C123" s="247"/>
      <c r="D123" s="103" t="s">
        <v>1</v>
      </c>
    </row>
    <row r="124" spans="1:4" ht="12.75">
      <c r="A124" s="127" t="s">
        <v>2</v>
      </c>
      <c r="B124" s="224" t="s">
        <v>71</v>
      </c>
      <c r="C124" s="224"/>
      <c r="D124" s="31">
        <f>'INSUMOS - UNIFORME'!F27</f>
        <v>0</v>
      </c>
    </row>
    <row r="125" spans="1:4" ht="12.75">
      <c r="A125" s="127" t="s">
        <v>4</v>
      </c>
      <c r="B125" s="224" t="s">
        <v>142</v>
      </c>
      <c r="C125" s="224"/>
      <c r="D125" s="31">
        <f>'INSUMOS - EQUIPAMENTOS'!I32</f>
        <v>0</v>
      </c>
    </row>
    <row r="126" spans="1:4" ht="13.15" customHeight="1">
      <c r="A126" s="127" t="s">
        <v>5</v>
      </c>
      <c r="B126" s="224" t="s">
        <v>11</v>
      </c>
      <c r="C126" s="224"/>
      <c r="D126" s="31"/>
    </row>
    <row r="127" spans="1:4" ht="12.75">
      <c r="A127" s="2"/>
      <c r="B127" s="213" t="s">
        <v>134</v>
      </c>
      <c r="C127" s="213"/>
      <c r="D127" s="13">
        <f>SUM(D124:D126)</f>
        <v>0</v>
      </c>
    </row>
    <row r="128" spans="1:4" ht="12">
      <c r="A128" s="229" t="s">
        <v>135</v>
      </c>
      <c r="B128" s="230"/>
      <c r="C128" s="230"/>
      <c r="D128" s="230"/>
    </row>
    <row r="129" spans="1:4" ht="12.75">
      <c r="A129" s="260"/>
      <c r="B129" s="261"/>
      <c r="C129" s="261"/>
      <c r="D129" s="261"/>
    </row>
    <row r="130" spans="1:4" s="37" customFormat="1" ht="12.75">
      <c r="A130" s="223" t="s">
        <v>93</v>
      </c>
      <c r="B130" s="223"/>
      <c r="C130" s="223"/>
      <c r="D130" s="223"/>
    </row>
    <row r="131" spans="1:4" ht="12.75">
      <c r="A131" s="99">
        <v>6</v>
      </c>
      <c r="B131" s="99" t="s">
        <v>24</v>
      </c>
      <c r="C131" s="99" t="s">
        <v>15</v>
      </c>
      <c r="D131" s="99" t="s">
        <v>1</v>
      </c>
    </row>
    <row r="132" spans="1:4" ht="12.75">
      <c r="A132" s="12" t="s">
        <v>2</v>
      </c>
      <c r="B132" s="38" t="s">
        <v>25</v>
      </c>
      <c r="C132" s="151">
        <f>DIURNO!C129</f>
        <v>0</v>
      </c>
      <c r="D132" s="7">
        <f>(D33+D78+D89+D120+D127)*C132</f>
        <v>0</v>
      </c>
    </row>
    <row r="133" spans="1:4" ht="12.75">
      <c r="A133" s="12" t="s">
        <v>4</v>
      </c>
      <c r="B133" s="38" t="s">
        <v>27</v>
      </c>
      <c r="C133" s="151">
        <f>DIURNO!C130</f>
        <v>0</v>
      </c>
      <c r="D133" s="7">
        <f>(D33+D78+D89+D120+D127+D132)*C133</f>
        <v>0</v>
      </c>
    </row>
    <row r="134" spans="1:4" ht="12.75">
      <c r="A134" s="12" t="s">
        <v>5</v>
      </c>
      <c r="B134" s="38" t="s">
        <v>26</v>
      </c>
      <c r="C134" s="62">
        <f>SUM(C135:C137)</f>
        <v>0</v>
      </c>
      <c r="D134" s="39">
        <f>((D149+D132+D133)/(1-C134))*C134</f>
        <v>0</v>
      </c>
    </row>
    <row r="135" spans="1:4" ht="12.75">
      <c r="A135" s="14"/>
      <c r="B135" s="38" t="s">
        <v>52</v>
      </c>
      <c r="C135" s="151">
        <f>DIURNO!C132</f>
        <v>0</v>
      </c>
      <c r="D135" s="7">
        <f>((D149+D132+D133)/(1-C134))*C135</f>
        <v>0</v>
      </c>
    </row>
    <row r="136" spans="1:4" ht="12.75">
      <c r="A136" s="14"/>
      <c r="B136" s="38" t="s">
        <v>53</v>
      </c>
      <c r="C136" s="151">
        <f>DIURNO!C133</f>
        <v>0</v>
      </c>
      <c r="D136" s="7">
        <f>((D149+D132+D133)/(1-C134))*C136</f>
        <v>0</v>
      </c>
    </row>
    <row r="137" spans="1:4" ht="12.75">
      <c r="A137" s="14"/>
      <c r="B137" s="38" t="s">
        <v>54</v>
      </c>
      <c r="C137" s="151">
        <f>DIURNO!C134</f>
        <v>0</v>
      </c>
      <c r="D137" s="7">
        <f>((D149+D132+D133)/(1-C134))*C137</f>
        <v>0</v>
      </c>
    </row>
    <row r="138" spans="1:4" ht="12.75">
      <c r="A138" s="2"/>
      <c r="B138" s="96" t="s">
        <v>136</v>
      </c>
      <c r="C138" s="33"/>
      <c r="D138" s="13">
        <f>D132+D133+D134</f>
        <v>0</v>
      </c>
    </row>
    <row r="139" spans="1:4" ht="12.75">
      <c r="A139" s="61" t="s">
        <v>137</v>
      </c>
      <c r="B139" s="51"/>
      <c r="C139" s="51"/>
      <c r="D139" s="41"/>
    </row>
    <row r="140" spans="1:4" ht="12.75">
      <c r="A140" s="61" t="s">
        <v>138</v>
      </c>
      <c r="B140" s="41"/>
      <c r="C140" s="41"/>
      <c r="D140" s="41"/>
    </row>
    <row r="141" spans="1:4" ht="12">
      <c r="A141" s="41"/>
      <c r="B141" s="41"/>
      <c r="C141" s="41"/>
      <c r="D141" s="41"/>
    </row>
    <row r="142" spans="1:4" ht="12.75">
      <c r="A142" s="223" t="s">
        <v>94</v>
      </c>
      <c r="B142" s="223"/>
      <c r="C142" s="223"/>
      <c r="D142" s="223"/>
    </row>
    <row r="143" spans="1:4" ht="24" customHeight="1">
      <c r="A143" s="2"/>
      <c r="B143" s="258" t="s">
        <v>28</v>
      </c>
      <c r="C143" s="258"/>
      <c r="D143" s="99" t="s">
        <v>29</v>
      </c>
    </row>
    <row r="144" spans="1:4" ht="12.75">
      <c r="A144" s="34" t="s">
        <v>2</v>
      </c>
      <c r="B144" s="255" t="s">
        <v>30</v>
      </c>
      <c r="C144" s="255"/>
      <c r="D144" s="31">
        <f>D33</f>
        <v>0</v>
      </c>
    </row>
    <row r="145" spans="1:4" ht="12.75">
      <c r="A145" s="34" t="s">
        <v>4</v>
      </c>
      <c r="B145" s="255" t="s">
        <v>95</v>
      </c>
      <c r="C145" s="255"/>
      <c r="D145" s="31">
        <f>D78</f>
        <v>0</v>
      </c>
    </row>
    <row r="146" spans="1:4" ht="12.75">
      <c r="A146" s="34" t="s">
        <v>5</v>
      </c>
      <c r="B146" s="255" t="s">
        <v>96</v>
      </c>
      <c r="C146" s="255"/>
      <c r="D146" s="31">
        <f>D89</f>
        <v>0</v>
      </c>
    </row>
    <row r="147" spans="1:4" ht="24" customHeight="1">
      <c r="A147" s="34" t="s">
        <v>6</v>
      </c>
      <c r="B147" s="255" t="s">
        <v>97</v>
      </c>
      <c r="C147" s="255"/>
      <c r="D147" s="5">
        <f>D120</f>
        <v>0</v>
      </c>
    </row>
    <row r="148" spans="1:4" ht="12.75">
      <c r="A148" s="34" t="s">
        <v>7</v>
      </c>
      <c r="B148" s="255" t="s">
        <v>98</v>
      </c>
      <c r="C148" s="255"/>
      <c r="D148" s="31">
        <f>D127</f>
        <v>0</v>
      </c>
    </row>
    <row r="149" spans="1:4" ht="16.5" customHeight="1">
      <c r="A149" s="213" t="s">
        <v>99</v>
      </c>
      <c r="B149" s="213"/>
      <c r="C149" s="213"/>
      <c r="D149" s="13">
        <f>SUM(D144:D148)</f>
        <v>0</v>
      </c>
    </row>
    <row r="150" spans="1:4" ht="12.75">
      <c r="A150" s="34" t="s">
        <v>8</v>
      </c>
      <c r="B150" s="259" t="s">
        <v>100</v>
      </c>
      <c r="C150" s="259"/>
      <c r="D150" s="31">
        <f>D138</f>
        <v>0</v>
      </c>
    </row>
    <row r="151" spans="1:4" ht="16.5" customHeight="1">
      <c r="A151" s="213" t="s">
        <v>31</v>
      </c>
      <c r="B151" s="213"/>
      <c r="C151" s="213"/>
      <c r="D151" s="13">
        <f>TRUNC((D149+D150),2)</f>
        <v>0</v>
      </c>
    </row>
    <row r="152" spans="1:4" ht="12.75" customHeight="1">
      <c r="A152" s="179" t="s">
        <v>143</v>
      </c>
      <c r="B152" s="179"/>
      <c r="C152" s="179"/>
      <c r="D152" s="179"/>
    </row>
    <row r="156" spans="1:4" ht="12" hidden="1">
      <c r="C156" s="40"/>
    </row>
  </sheetData>
  <sheetProtection formatCells="0" formatColumns="0" formatRows="0" insertColumns="0" insertRows="0"/>
  <mergeCells count="81">
    <mergeCell ref="B11:C11"/>
    <mergeCell ref="B12:C12"/>
    <mergeCell ref="A7:B7"/>
    <mergeCell ref="C7:D7"/>
    <mergeCell ref="A8:B8"/>
    <mergeCell ref="C8:D8"/>
    <mergeCell ref="B27:C27"/>
    <mergeCell ref="B13:C13"/>
    <mergeCell ref="B14:C14"/>
    <mergeCell ref="B15:C15"/>
    <mergeCell ref="A17:D17"/>
    <mergeCell ref="A18:D18"/>
    <mergeCell ref="B19:C19"/>
    <mergeCell ref="A25:D25"/>
    <mergeCell ref="B20:C20"/>
    <mergeCell ref="B21:C21"/>
    <mergeCell ref="B22:C22"/>
    <mergeCell ref="B23:C23"/>
    <mergeCell ref="A26:D26"/>
    <mergeCell ref="A46:D46"/>
    <mergeCell ref="B28:C28"/>
    <mergeCell ref="A33:C33"/>
    <mergeCell ref="A34:D34"/>
    <mergeCell ref="A35:D35"/>
    <mergeCell ref="A36:D36"/>
    <mergeCell ref="A37:D37"/>
    <mergeCell ref="A41:B41"/>
    <mergeCell ref="A43:B43"/>
    <mergeCell ref="A44:D44"/>
    <mergeCell ref="A45:D45"/>
    <mergeCell ref="A72:D72"/>
    <mergeCell ref="A48:D48"/>
    <mergeCell ref="A58:B58"/>
    <mergeCell ref="A59:D59"/>
    <mergeCell ref="A60:D60"/>
    <mergeCell ref="A61:D61"/>
    <mergeCell ref="A63:D63"/>
    <mergeCell ref="C67:D67"/>
    <mergeCell ref="C68:D68"/>
    <mergeCell ref="C69:D69"/>
    <mergeCell ref="C70:D70"/>
    <mergeCell ref="C71:D71"/>
    <mergeCell ref="A120:B120"/>
    <mergeCell ref="A73:D73"/>
    <mergeCell ref="A78:B78"/>
    <mergeCell ref="A81:D81"/>
    <mergeCell ref="A89:B89"/>
    <mergeCell ref="A90:D90"/>
    <mergeCell ref="A92:D92"/>
    <mergeCell ref="A94:D94"/>
    <mergeCell ref="A96:D96"/>
    <mergeCell ref="A104:B104"/>
    <mergeCell ref="A106:B106"/>
    <mergeCell ref="A116:D116"/>
    <mergeCell ref="B143:C143"/>
    <mergeCell ref="A122:D122"/>
    <mergeCell ref="B123:C123"/>
    <mergeCell ref="B124:C124"/>
    <mergeCell ref="B125:C125"/>
    <mergeCell ref="B126:C126"/>
    <mergeCell ref="B127:C127"/>
    <mergeCell ref="A128:D128"/>
    <mergeCell ref="A129:D129"/>
    <mergeCell ref="A130:D130"/>
    <mergeCell ref="A142:D142"/>
    <mergeCell ref="B150:C150"/>
    <mergeCell ref="A151:C151"/>
    <mergeCell ref="A152:D152"/>
    <mergeCell ref="B29:C29"/>
    <mergeCell ref="B32:C32"/>
    <mergeCell ref="B30:C30"/>
    <mergeCell ref="B31:C31"/>
    <mergeCell ref="A108:D108"/>
    <mergeCell ref="A111:B111"/>
    <mergeCell ref="A113:B113"/>
    <mergeCell ref="B144:C144"/>
    <mergeCell ref="B145:C145"/>
    <mergeCell ref="B146:C146"/>
    <mergeCell ref="B147:C147"/>
    <mergeCell ref="B148:C148"/>
    <mergeCell ref="A149:C149"/>
  </mergeCells>
  <pageMargins left="1.1811023622047245" right="0.39370078740157483" top="0.78740157480314965" bottom="0.78740157480314965" header="0.31496062992125984" footer="0.31496062992125984"/>
  <pageSetup paperSize="9" scale="76" fitToHeight="3" orientation="portrait" r:id="rId1"/>
  <rowBreaks count="2" manualBreakCount="2">
    <brk id="46" max="3" man="1"/>
    <brk id="91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4DC16-1B5B-4C91-A9CD-F4C9A747D0F8}">
  <sheetPr>
    <pageSetUpPr fitToPage="1"/>
  </sheetPr>
  <dimension ref="A1:G18"/>
  <sheetViews>
    <sheetView showGridLines="0" workbookViewId="0">
      <selection activeCell="F8" sqref="F8:G8"/>
    </sheetView>
  </sheetViews>
  <sheetFormatPr defaultColWidth="0" defaultRowHeight="15" zeroHeight="1"/>
  <cols>
    <col min="1" max="1" width="27.85546875" customWidth="1"/>
    <col min="2" max="2" width="23.85546875" customWidth="1"/>
    <col min="3" max="3" width="14.85546875" customWidth="1"/>
    <col min="4" max="4" width="14" customWidth="1"/>
    <col min="5" max="5" width="13.28515625" customWidth="1"/>
    <col min="6" max="6" width="12" customWidth="1"/>
    <col min="7" max="7" width="17.85546875" customWidth="1"/>
    <col min="8" max="16384" width="9.140625" hidden="1"/>
  </cols>
  <sheetData>
    <row r="1" spans="1:7">
      <c r="A1" s="156" t="s">
        <v>215</v>
      </c>
      <c r="B1" s="114"/>
      <c r="C1" s="114"/>
      <c r="D1" s="114"/>
      <c r="E1" s="114"/>
      <c r="F1" s="114"/>
      <c r="G1" s="115"/>
    </row>
    <row r="2" spans="1:7">
      <c r="A2" s="157" t="s">
        <v>216</v>
      </c>
      <c r="B2" s="173"/>
      <c r="C2" s="173"/>
      <c r="D2" s="173"/>
      <c r="E2" s="173"/>
      <c r="F2" s="173"/>
      <c r="G2" s="116"/>
    </row>
    <row r="3" spans="1:7">
      <c r="A3" s="157" t="s">
        <v>217</v>
      </c>
      <c r="B3" s="173"/>
      <c r="C3" s="173"/>
      <c r="D3" s="173"/>
      <c r="E3" s="173"/>
      <c r="F3" s="173"/>
      <c r="G3" s="116"/>
    </row>
    <row r="4" spans="1:7">
      <c r="A4" s="157" t="s">
        <v>218</v>
      </c>
      <c r="B4" s="173"/>
      <c r="C4" s="173"/>
      <c r="D4" s="173"/>
      <c r="E4" s="173"/>
      <c r="F4" s="173"/>
      <c r="G4" s="116"/>
    </row>
    <row r="5" spans="1:7">
      <c r="A5" s="164" t="s">
        <v>219</v>
      </c>
      <c r="B5" s="174"/>
      <c r="C5" s="174"/>
      <c r="D5" s="174"/>
      <c r="E5" s="174"/>
      <c r="F5" s="174"/>
      <c r="G5" s="175"/>
    </row>
    <row r="6" spans="1:7">
      <c r="A6" s="87"/>
      <c r="B6" s="87"/>
      <c r="C6" s="87"/>
      <c r="D6" s="87"/>
      <c r="E6" s="87"/>
      <c r="F6" s="87"/>
      <c r="G6" s="87"/>
    </row>
    <row r="7" spans="1:7">
      <c r="A7" s="178" t="s">
        <v>46</v>
      </c>
      <c r="B7" s="178"/>
      <c r="C7" s="178"/>
      <c r="D7" s="178"/>
      <c r="E7" s="178"/>
      <c r="F7" s="176" t="s">
        <v>197</v>
      </c>
      <c r="G7" s="176"/>
    </row>
    <row r="8" spans="1:7">
      <c r="A8" s="178" t="s">
        <v>42</v>
      </c>
      <c r="B8" s="178"/>
      <c r="C8" s="178"/>
      <c r="D8" s="178"/>
      <c r="E8" s="178"/>
      <c r="F8" s="177" t="s">
        <v>227</v>
      </c>
      <c r="G8" s="177"/>
    </row>
    <row r="9" spans="1:7">
      <c r="A9" s="87"/>
      <c r="B9" s="87"/>
      <c r="C9" s="87"/>
      <c r="D9" s="87"/>
      <c r="E9" s="87"/>
      <c r="F9" s="87"/>
      <c r="G9" s="87"/>
    </row>
    <row r="10" spans="1:7">
      <c r="A10" s="266" t="s">
        <v>153</v>
      </c>
      <c r="B10" s="266"/>
      <c r="C10" s="266"/>
      <c r="D10" s="266"/>
      <c r="E10" s="266"/>
      <c r="F10" s="266"/>
      <c r="G10" s="266"/>
    </row>
    <row r="11" spans="1:7">
      <c r="A11" s="139"/>
    </row>
    <row r="12" spans="1:7" ht="51">
      <c r="A12" s="267" t="s">
        <v>184</v>
      </c>
      <c r="B12" s="268"/>
      <c r="C12" s="138" t="s">
        <v>185</v>
      </c>
      <c r="D12" s="138" t="s">
        <v>186</v>
      </c>
      <c r="E12" s="138" t="s">
        <v>187</v>
      </c>
      <c r="F12" s="138" t="s">
        <v>188</v>
      </c>
      <c r="G12" s="138" t="s">
        <v>189</v>
      </c>
    </row>
    <row r="13" spans="1:7">
      <c r="A13" s="267" t="s">
        <v>190</v>
      </c>
      <c r="B13" s="268"/>
      <c r="C13" s="138" t="s">
        <v>33</v>
      </c>
      <c r="D13" s="138" t="s">
        <v>191</v>
      </c>
      <c r="E13" s="138" t="s">
        <v>192</v>
      </c>
      <c r="F13" s="138" t="s">
        <v>193</v>
      </c>
      <c r="G13" s="117" t="s">
        <v>194</v>
      </c>
    </row>
    <row r="14" spans="1:7" ht="49.5" customHeight="1">
      <c r="A14" s="269" t="s">
        <v>204</v>
      </c>
      <c r="B14" s="270"/>
      <c r="C14" s="118">
        <f>DIURNO!D148</f>
        <v>0</v>
      </c>
      <c r="D14" s="104">
        <v>2</v>
      </c>
      <c r="E14" s="119">
        <f>C14*D14</f>
        <v>0</v>
      </c>
      <c r="F14" s="104">
        <v>1</v>
      </c>
      <c r="G14" s="120">
        <f>F14*E14</f>
        <v>0</v>
      </c>
    </row>
    <row r="15" spans="1:7" ht="41.25" customHeight="1">
      <c r="A15" s="269" t="s">
        <v>205</v>
      </c>
      <c r="B15" s="270"/>
      <c r="C15" s="118">
        <f>NOTURNO!D151</f>
        <v>0</v>
      </c>
      <c r="D15" s="104">
        <v>2</v>
      </c>
      <c r="E15" s="105">
        <f>D15*C15</f>
        <v>0</v>
      </c>
      <c r="F15" s="121">
        <v>1</v>
      </c>
      <c r="G15" s="120">
        <f>E15*F15</f>
        <v>0</v>
      </c>
    </row>
    <row r="16" spans="1:7">
      <c r="A16" s="271"/>
      <c r="B16" s="272"/>
      <c r="C16" s="272"/>
      <c r="D16" s="272"/>
      <c r="E16" s="272"/>
      <c r="F16" s="272"/>
      <c r="G16" s="272"/>
    </row>
    <row r="17" spans="1:7">
      <c r="A17" s="138" t="s">
        <v>150</v>
      </c>
      <c r="B17" s="265" t="s">
        <v>195</v>
      </c>
      <c r="C17" s="265"/>
      <c r="D17" s="265"/>
      <c r="E17" s="265"/>
      <c r="F17" s="265"/>
      <c r="G17" s="122">
        <f>SUM(G14:G15)</f>
        <v>0</v>
      </c>
    </row>
    <row r="18" spans="1:7">
      <c r="A18" s="138" t="s">
        <v>151</v>
      </c>
      <c r="B18" s="265" t="s">
        <v>196</v>
      </c>
      <c r="C18" s="265"/>
      <c r="D18" s="265"/>
      <c r="E18" s="265"/>
      <c r="F18" s="265"/>
      <c r="G18" s="122">
        <f>G17*12</f>
        <v>0</v>
      </c>
    </row>
  </sheetData>
  <mergeCells count="12">
    <mergeCell ref="B18:F18"/>
    <mergeCell ref="A7:E7"/>
    <mergeCell ref="F7:G7"/>
    <mergeCell ref="A8:E8"/>
    <mergeCell ref="F8:G8"/>
    <mergeCell ref="A10:G10"/>
    <mergeCell ref="A12:B12"/>
    <mergeCell ref="A13:B13"/>
    <mergeCell ref="A14:B14"/>
    <mergeCell ref="A15:B15"/>
    <mergeCell ref="A16:G16"/>
    <mergeCell ref="B17:F17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INSUMOS - UNIFORME</vt:lpstr>
      <vt:lpstr>INSUMOS - EQUIPAMENTOS</vt:lpstr>
      <vt:lpstr>DIURNO</vt:lpstr>
      <vt:lpstr>NOTURNO</vt:lpstr>
      <vt:lpstr>VALOR GLOBAL</vt:lpstr>
      <vt:lpstr>DIURNO!Area_de_impressao</vt:lpstr>
      <vt:lpstr>'INSUMOS - EQUIPAMENTOS'!Area_de_impressao</vt:lpstr>
      <vt:lpstr>'INSUMOS - UNIFORME'!Area_de_impressao</vt:lpstr>
      <vt:lpstr>NOTURNO!Area_de_impressao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carlos.eb.santos</dc:creator>
  <cp:lastModifiedBy>Carlos Elias Bastos Dos Santos</cp:lastModifiedBy>
  <cp:lastPrinted>2019-08-14T20:13:31Z</cp:lastPrinted>
  <dcterms:created xsi:type="dcterms:W3CDTF">2011-04-19T14:09:41Z</dcterms:created>
  <dcterms:modified xsi:type="dcterms:W3CDTF">2021-08-19T23:11:49Z</dcterms:modified>
</cp:coreProperties>
</file>